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defaultThemeVersion="124226"/>
  <mc:AlternateContent xmlns:mc="http://schemas.openxmlformats.org/markup-compatibility/2006">
    <mc:Choice Requires="x15">
      <x15ac:absPath xmlns:x15ac="http://schemas.microsoft.com/office/spreadsheetml/2010/11/ac" url="C:\Users\00404564\Downloads\Neuer Ordner\"/>
    </mc:Choice>
  </mc:AlternateContent>
  <bookViews>
    <workbookView xWindow="-90" yWindow="-90" windowWidth="23235" windowHeight="12555" tabRatio="883" activeTab="1"/>
  </bookViews>
  <sheets>
    <sheet name="NaiS LU_Form 2_WirkA" sheetId="15" r:id="rId1"/>
    <sheet name="Form2 Rück Neue Fragestell._Mas" sheetId="40" r:id="rId2"/>
    <sheet name="Beantwortung Fragen Form 1" sheetId="41" r:id="rId3"/>
    <sheet name="Tabelle1" sheetId="39" r:id="rId4"/>
    <sheet name="Eingangswerte_SW" sheetId="38" state="hidden" r:id="rId5"/>
    <sheet name="Gemeindeverzeichnis" sheetId="23" state="hidden" r:id="rId6"/>
    <sheet name="STAOGR_NATGEF" sheetId="24" state="hidden" r:id="rId7"/>
    <sheet name="Staotyp_minimal" sheetId="21" state="hidden" r:id="rId8"/>
    <sheet name="Staotyp_ideal" sheetId="22" state="hidden" r:id="rId9"/>
    <sheet name="Natgef_minimal" sheetId="20" state="hidden" r:id="rId10"/>
    <sheet name="Natgef_ideal" sheetId="19" state="hidden" r:id="rId11"/>
  </sheets>
  <externalReferences>
    <externalReference r:id="rId12"/>
  </externalReferences>
  <definedNames>
    <definedName name="Anz_WE">#REF!</definedName>
    <definedName name="Anz_WE_RO">#REF!</definedName>
    <definedName name="ATT_CBX">'NaiS LU_Form 2_WirkA'!$M$1</definedName>
    <definedName name="ATT_RO">'NaiS LU_Form 2_WirkA'!$I$1</definedName>
    <definedName name="ATT_TYPE">'NaiS LU_Form 2_WirkA'!$J$1</definedName>
    <definedName name="ATT_URL">'NaiS LU_Form 2_WirkA'!$H$1</definedName>
    <definedName name="ATT_WNU_ID">'NaiS LU_Form 2_WirkA'!$L$1</definedName>
    <definedName name="Auszahlungsadresse">#REF!</definedName>
    <definedName name="BHSW_Flaeche">#REF!</definedName>
    <definedName name="BHSW_Flaeche_WP">#REF!</definedName>
    <definedName name="BSW_Flaeche">#REF!</definedName>
    <definedName name="BSW_Flaeche_WP">#REF!</definedName>
    <definedName name="_xlnm.Print_Area" localSheetId="4">Eingangswerte_SW!$B$1:$F$46</definedName>
    <definedName name="_xlnm.Print_Area" localSheetId="0">'NaiS LU_Form 2_WirkA'!$B$1:$V$59</definedName>
    <definedName name="_xlnm.Print_Area" localSheetId="10">Natgef_ideal!$A$1:$I$18</definedName>
    <definedName name="_xlnm.Print_Titles" localSheetId="2">'Beantwortung Fragen Form 1'!$1:$3</definedName>
    <definedName name="_xlnm.Print_Titles" localSheetId="1">'Form2 Rück Neue Fragestell._Mas'!$1:$3</definedName>
    <definedName name="_xlnm.Print_Titles" localSheetId="5">Gemeindeverzeichnis!$9:$9</definedName>
    <definedName name="G_Baul_defBeitrag">#REF!</definedName>
    <definedName name="G_Baul_Offerte">#REF!</definedName>
    <definedName name="G_Baul_Offerte_pauschal_Abr">#REF!</definedName>
    <definedName name="G_defBeitrag">#REF!</definedName>
    <definedName name="G_defBeitrag_G">#REF!</definedName>
    <definedName name="G_defBeitrag_inklBL">#REF!</definedName>
    <definedName name="G_Kostentraeger">#REF!</definedName>
    <definedName name="G_Offerte">#REF!</definedName>
    <definedName name="G_Offerte_G">#REF!</definedName>
    <definedName name="G_Offerte_inklBL">#REF!</definedName>
    <definedName name="G_Offerte_pauschal">#REF!</definedName>
    <definedName name="G_Offerte_pauschal_Abr">#REF!</definedName>
    <definedName name="G_Offerte_pauschal_Abr_G">#REF!</definedName>
    <definedName name="G_Offerte_pauschal_Abr_inklBL">#REF!</definedName>
    <definedName name="G_Offerte_pauschal_G">#REF!</definedName>
    <definedName name="G_Offerte_pauschal_inklBL">#REF!</definedName>
    <definedName name="G_Offerte_pauschal_x">#REF!</definedName>
    <definedName name="MwSt">Eingangswerte_SW!$F$45</definedName>
    <definedName name="PL_extern_Gew_RO">Eingangswerte_SW!$F$42</definedName>
    <definedName name="PL_extern_max">Eingangswerte_SW!$F$40</definedName>
    <definedName name="PL_extern_max_min_Anz_WE">Eingangswerte_SW!$F$41</definedName>
    <definedName name="PL_extern_min">Eingangswerte_SW!$F$39</definedName>
    <definedName name="PL_Refoe">Eingangswerte_SW!$F$38</definedName>
    <definedName name="PL_Stundenansatz">Eingangswerte_SW!$F$44</definedName>
    <definedName name="SW_Anforderungen_def">#REF!</definedName>
    <definedName name="SW_Anforderungen_Voranschlag">#REF!</definedName>
    <definedName name="SW_Anz_WE">#REF!</definedName>
    <definedName name="SW_Anz_WE_RO">#REF!</definedName>
    <definedName name="SW_Bank">#REF!</definedName>
    <definedName name="SW_Bank_Filiale">#REF!</definedName>
    <definedName name="SW_Bank_PLZ_Ort">#REF!</definedName>
    <definedName name="SW_Baul_besAufwand">#REF!</definedName>
    <definedName name="SW_Baul_defBeitrag">#REF!</definedName>
    <definedName name="SW_Baul_Offerte">#REF!</definedName>
    <definedName name="SW_Baul_Voranschlag">#REF!</definedName>
    <definedName name="SW_besAufwand_Bauleitung">#REF!</definedName>
    <definedName name="SW_Bonus_1">Eingangswerte_SW!$F$13</definedName>
    <definedName name="SW_Bonus_2">Eingangswerte_SW!$F$14</definedName>
    <definedName name="SW_Bonus_Kuerzung">#REF!</definedName>
    <definedName name="SW_defBeitrag">#REF!</definedName>
    <definedName name="SW_defBeitrag_BK">#REF!</definedName>
    <definedName name="SW_defBeitrag_G">#REF!</definedName>
    <definedName name="SW_defBeitrag_inklBL">#REF!</definedName>
    <definedName name="SW_defBetrag">#REF!</definedName>
    <definedName name="SW_Gemeinde">'NaiS LU_Form 2_WirkA'!$D$3</definedName>
    <definedName name="SW_IBAN">#REF!</definedName>
    <definedName name="SW_Nutzniesser">#REF!</definedName>
    <definedName name="SW_Nutzniesser_Proz">#REF!</definedName>
    <definedName name="SW_Offerte">#REF!</definedName>
    <definedName name="SW_Offerte_Abr">#REF!</definedName>
    <definedName name="SW_Offerte_Abr_BK">#REF!</definedName>
    <definedName name="SW_Offerte_Abr_G">#REF!</definedName>
    <definedName name="SW_Offerte_Abr_inklBL">#REF!</definedName>
    <definedName name="SW_Offerte_BK">#REF!</definedName>
    <definedName name="SW_Offerte_BL">#REF!</definedName>
    <definedName name="SW_Offerte_G">#REF!</definedName>
    <definedName name="SW_Offerte_tot">#REF!</definedName>
    <definedName name="SW_Sockel_BHSW">Eingangswerte_SW!$F$11</definedName>
    <definedName name="SW_Sockel_BSW">Eingangswerte_SW!$F$10</definedName>
    <definedName name="SW_Sockel_def">#REF!</definedName>
    <definedName name="SW_Sockel_Offerte">#REF!</definedName>
    <definedName name="SW_Sockel_Offerte_Abr">#REF!</definedName>
    <definedName name="SW_Sockel_Voranschlag">#REF!</definedName>
    <definedName name="SW_SockelPH_def">#REF!</definedName>
    <definedName name="SW_SockelPH_Voranschlag">#REF!</definedName>
    <definedName name="SW_Voranschlag_BK">#REF!</definedName>
    <definedName name="SW_Voranschlag_G">#REF!</definedName>
    <definedName name="SW_Voranschlag_ha">#REF!</definedName>
    <definedName name="SW_Voranschlag_inklBL">#REF!</definedName>
    <definedName name="SW_Voranschlag_tot">#REF!</definedName>
    <definedName name="WP_Eingr_Flaeche">#REF!</definedName>
    <definedName name="WP_Eingr_Name">#REF!</definedName>
    <definedName name="WP_Gemeinde">#REF!</definedName>
    <definedName name="WP_Ges_Nr">#REF!</definedName>
    <definedName name="WP_Waldorg">#REF!</definedName>
    <definedName name="WP_wnuID">#REF!</definedName>
  </definedNames>
  <calcPr calcId="162913"/>
</workbook>
</file>

<file path=xl/calcChain.xml><?xml version="1.0" encoding="utf-8"?>
<calcChain xmlns="http://schemas.openxmlformats.org/spreadsheetml/2006/main">
  <c r="C2" i="41" l="1"/>
  <c r="E1" i="41"/>
  <c r="C2" i="40" l="1"/>
  <c r="E1" i="40"/>
  <c r="F7" i="23" l="1"/>
  <c r="E7" i="23"/>
  <c r="D7" i="23"/>
  <c r="C9" i="24"/>
  <c r="C23" i="24"/>
  <c r="D36" i="15"/>
  <c r="D41" i="15"/>
  <c r="C41" i="15"/>
  <c r="C36" i="15"/>
  <c r="D31" i="15"/>
  <c r="C31" i="15"/>
  <c r="D26" i="15"/>
  <c r="C26" i="15"/>
  <c r="D21" i="15"/>
  <c r="C21" i="15"/>
  <c r="D16" i="15"/>
  <c r="C16" i="15"/>
  <c r="D11" i="15"/>
  <c r="C11" i="15"/>
  <c r="B23" i="24"/>
  <c r="B9" i="24"/>
  <c r="B7" i="23"/>
  <c r="C7" i="23"/>
  <c r="B5" i="24" l="1"/>
  <c r="C5" i="24"/>
  <c r="U5" i="15" s="1"/>
</calcChain>
</file>

<file path=xl/sharedStrings.xml><?xml version="1.0" encoding="utf-8"?>
<sst xmlns="http://schemas.openxmlformats.org/spreadsheetml/2006/main" count="714" uniqueCount="544">
  <si>
    <t>Werthenstein</t>
  </si>
  <si>
    <t>wer</t>
  </si>
  <si>
    <t>Vorlage für Pfeile</t>
  </si>
  <si>
    <t>von hier hinüberziehen</t>
  </si>
  <si>
    <t>2.1.2</t>
  </si>
  <si>
    <t>2.2.5</t>
  </si>
  <si>
    <t>Datum:</t>
  </si>
  <si>
    <t>BearbeiterIn:</t>
  </si>
  <si>
    <t xml:space="preserve"> - Aufwuchs</t>
  </si>
  <si>
    <t>(bis und mit Dickung, 40 cm
Höhe bis 12 cm BHD)</t>
  </si>
  <si>
    <t xml:space="preserve">Bestandes- und 
Einzelbaummerkmale 
</t>
  </si>
  <si>
    <t xml:space="preserve">    Stammzahl)</t>
  </si>
  <si>
    <t xml:space="preserve">  (Kronenentwicklung,</t>
  </si>
  <si>
    <t>● Mischung</t>
  </si>
  <si>
    <t xml:space="preserve">   (Art und Grad)</t>
  </si>
  <si>
    <t xml:space="preserve">   (Deckungsgrad,</t>
  </si>
  <si>
    <t xml:space="preserve">    Lückenbreite,</t>
  </si>
  <si>
    <t xml:space="preserve">   Schlankheitsgrad, </t>
  </si>
  <si>
    <t xml:space="preserve">   Zieldurchmesser)</t>
  </si>
  <si>
    <t>Lückenlänge in Falllinie &lt; 60m
Falls Lückenlänge grösser, Lückenbreite &lt; 15m
Deckungsgrad &gt; 50%</t>
  </si>
  <si>
    <t>Lückenlänge in Falllinie &lt; 50m
Falls Lückenlänge grösser, Lückenbreite &lt; 15m
Deckungsgrad &gt; 50%</t>
  </si>
  <si>
    <t>Lückenlänge in Falllinie &lt; 40m
Falls Lückenlänge grösser, Lückenbreite &lt; 15m
Deckungsgrad &gt; 50%</t>
  </si>
  <si>
    <t>Lückenlänge in Falllinie &lt; 30m
Falls Lückenlänge grösser, Lückenbreite &lt; 15m
Deckungsgrad &gt; 50%</t>
  </si>
  <si>
    <t>Lückenlänge in Falllinie &lt; 50m
Falls Lückenlänge grösser, Lückenbreite &lt; 5m
Deckungsgrad &gt; 50%</t>
  </si>
  <si>
    <t>Lückenlänge in Falllinie &lt; 40m
Falls Lückenlänge grösser, Lückenbreite &lt; 5m
Deckungsgrad &gt; 50%</t>
  </si>
  <si>
    <t>Lückenlänge in Falllinie &lt; 30m
Falls Lückenlänge grösser, Lückenbreite &lt; 5m
Deckungsgrad &gt; 50%</t>
  </si>
  <si>
    <t>Lückenlänge in Falllinie &lt; 25m
Falls Lückenlänge grösser, Lückenbreite &lt; 15m
Deckungsgrad &gt; 50%</t>
  </si>
  <si>
    <t>Lückenlänge in Falllinie &lt; 25m
Falls Lückenlänge grösser, Lückenbreite &lt; 5m
Deckungsgrad &gt; 50%</t>
  </si>
  <si>
    <t xml:space="preserve">Minimalprofil 
(Standortsgruppe &amp; Naturgefahr)
</t>
  </si>
  <si>
    <t xml:space="preserve">Idealprofil
(Standortsgruppe &amp; Naturgefahr)
</t>
  </si>
  <si>
    <t xml:space="preserve"> - Keimbett</t>
  </si>
  <si>
    <t xml:space="preserve"> - Anwuchs</t>
  </si>
  <si>
    <r>
      <t xml:space="preserve">● </t>
    </r>
    <r>
      <rPr>
        <b/>
        <sz val="10"/>
        <rFont val="Arial"/>
        <family val="2"/>
      </rPr>
      <t>Gefüge</t>
    </r>
    <r>
      <rPr>
        <sz val="8"/>
        <rFont val="Arial"/>
        <family val="2"/>
      </rPr>
      <t xml:space="preserve"> vertikal</t>
    </r>
  </si>
  <si>
    <r>
      <t xml:space="preserve">● </t>
    </r>
    <r>
      <rPr>
        <b/>
        <sz val="10"/>
        <rFont val="Arial"/>
        <family val="2"/>
      </rPr>
      <t>Gefüge</t>
    </r>
    <r>
      <rPr>
        <sz val="8"/>
        <rFont val="Arial"/>
        <family val="2"/>
      </rPr>
      <t xml:space="preserve"> horizontal</t>
    </r>
  </si>
  <si>
    <r>
      <t xml:space="preserve">● </t>
    </r>
    <r>
      <rPr>
        <b/>
        <sz val="10"/>
        <rFont val="Arial"/>
        <family val="2"/>
      </rPr>
      <t>Stabilitätsträger</t>
    </r>
  </si>
  <si>
    <r>
      <t xml:space="preserve">● </t>
    </r>
    <r>
      <rPr>
        <b/>
        <sz val="10"/>
        <rFont val="Arial"/>
        <family val="2"/>
      </rPr>
      <t>Verjüngung</t>
    </r>
  </si>
  <si>
    <t xml:space="preserve">  (10 cm bis 40 cm)</t>
  </si>
  <si>
    <r>
      <t xml:space="preserve">      (</t>
    </r>
    <r>
      <rPr>
        <sz val="8"/>
        <rFont val="Arial"/>
        <family val="2"/>
      </rPr>
      <t>-Streuung)</t>
    </r>
  </si>
  <si>
    <t xml:space="preserve">     </t>
  </si>
  <si>
    <t xml:space="preserve">      </t>
  </si>
  <si>
    <t xml:space="preserve">                     </t>
  </si>
  <si>
    <t xml:space="preserve">2. Naturgefahr + Wirksamkeit:   </t>
  </si>
  <si>
    <t>NaiS-Anforderungen 'minimal' nach Standortstyp</t>
  </si>
  <si>
    <t>Standortstyp</t>
  </si>
  <si>
    <t>Mischung</t>
  </si>
  <si>
    <t>Gefüge vertikal</t>
  </si>
  <si>
    <t>Gefüge horizontal</t>
  </si>
  <si>
    <t>Stabilitätsträger</t>
  </si>
  <si>
    <t>Keimbett</t>
  </si>
  <si>
    <t>Anwuchs</t>
  </si>
  <si>
    <t>Aufwuchs</t>
  </si>
  <si>
    <t>1a extrem saure Buchewälder</t>
  </si>
  <si>
    <t>Ta  30 - 60%
Laubbäume  40 - 70%
Bu  30 - 70%
Fi  0 - 30%</t>
  </si>
  <si>
    <t>Genügend entwicklungsfähige Bäume in mind. 2 Ø-Klassen/ha</t>
  </si>
  <si>
    <t xml:space="preserve">mind. 1/2 Krone gleichmässig geform
Lotrechte Stämme mit guter Verankerung, nur vereinzelt starke Hänger
</t>
  </si>
  <si>
    <t>Fläche mit starker Vegetationskonkurrenz &lt; 1/3</t>
  </si>
  <si>
    <t>Bei Deckungsgrad &lt; 70% mind. 10 Ta oder Bu/a (Ø alle 3 m) vorhanden</t>
  </si>
  <si>
    <t>Pro ha mind. 1 Trupp (2 – 5 a, Ø alle 100 m) oder Deckungsgrad mind. 3%
Mischung zielgerecht</t>
  </si>
  <si>
    <t>1b saure bis basenreiche Bu-Wä der sub- u. untermontanen Stufe</t>
  </si>
  <si>
    <t>Laubbäume  60 - 100%
Bu  50 - 100%
Ta  Samenbäume - 40%
Fi  0 - 30%</t>
  </si>
  <si>
    <t>mind. 1/2 Krone gleichmässig geformt
Lotrechte Stämme mit guter Verankerung, nur vereinzelt starke Hänger</t>
  </si>
  <si>
    <t>Bei Deckungsgrad &lt; 70% mind. 10 Bu/a (Ø alle 3 m) vorhanden</t>
  </si>
  <si>
    <t>2 Tannen-Buchenwälder</t>
  </si>
  <si>
    <t>Bu  30 - 80%
Ta  10 - 60%
Fi  0 - 30%
BAh Samenbäume - 60%
Rutschung: Ta  20 - 60%
Lawine: Immergrüne Ndb  30 - 70%</t>
  </si>
  <si>
    <t>Einzelbäume, allenfalls Kleinkollektive</t>
  </si>
  <si>
    <t>Kronenlänge Ta mind. 2/3, Fi mind. 1/2
Schlankheitsgrad &lt; 80
Lotrechte Stämme mit guter Verankerung, nur vereinzelt starke Hänger</t>
  </si>
  <si>
    <t>2.2.1</t>
  </si>
  <si>
    <t>2.2.2</t>
  </si>
  <si>
    <t>2.2.3</t>
  </si>
  <si>
    <t>2.2.4</t>
  </si>
  <si>
    <t>2.1.1</t>
  </si>
  <si>
    <t>2.1.3</t>
  </si>
  <si>
    <t>2.3.1</t>
  </si>
  <si>
    <t>2.3.2</t>
  </si>
  <si>
    <t>2.3.3</t>
  </si>
  <si>
    <t>2.3.4</t>
  </si>
  <si>
    <t>Mindestansatz für externe Projektleitung</t>
  </si>
  <si>
    <t>Maximalansatz für externe Projektleitung</t>
  </si>
  <si>
    <t>Maximalansatz bei X Waldeigentümer erreicht</t>
  </si>
  <si>
    <t>Gewichtung RO-Mitglieder</t>
  </si>
  <si>
    <t>Faktor</t>
  </si>
  <si>
    <t>Bei Deckungsgrad &lt; 60% mind. 10 Bu/Ta pro a (Ø alle 3 m) vorhanden
in Lücken BAh vorhanden</t>
  </si>
  <si>
    <t>Pro ha mind. 1 Trupp (2 – 5 a, Ø alle 100 m) oder Deckungsgrad mind. 4% 
Mischung zielgerecht</t>
  </si>
  <si>
    <t>3 Ahorn-Eschenwälder und Eschenwälder</t>
  </si>
  <si>
    <t xml:space="preserve">Bah, Es, Bul, Vb, Wer  70  -  100%
Ta  0  -  30%
Fi  0  -  10% </t>
  </si>
  <si>
    <t>Meistens Stämme mit guter Verankerung, nur vereinzelt starke Hänger</t>
  </si>
  <si>
    <t>Fläche mit starker Vegetationskonkurrenz
für Bergahorn &lt; 1/3</t>
  </si>
  <si>
    <t>In Lücken vorhanden</t>
  </si>
  <si>
    <t xml:space="preserve">Pro ha mind. 1 Trupp (2 – 5 a, Ø alle 100 m) oder Deckungsgrad mind. 4%
Mischung zielgerecht
</t>
  </si>
  <si>
    <t>4 Tannen- und Fichten-Tannenwälder</t>
  </si>
  <si>
    <t>Ta  40 - 90%
Fi  10 - 60%
Vb  Samenbäume (Sb)
in basenreichen Ausbildungen:
Bah, WEr, ev. Es;  Samenbäume - 20%</t>
  </si>
  <si>
    <t>Einzelbäume (Ta) sowie Rotten oder Kleinkollektive (Fi)</t>
  </si>
  <si>
    <t>Kronenlänge min. 1/2
Schlankheitsgrad &lt; 80
Lotrechte Stämme mit guter Verankerung, nur vereinzelt starke Hänger</t>
  </si>
  <si>
    <t>Alle 15 m (50 Stellen/ha) Moderholz oder erhöhte Kleinstandorte mit Vogelbeer­wäldchen vorhanden
Fläche mit starker Vegetationskonkurrenz &lt; 1/2</t>
  </si>
  <si>
    <t>Bei Deckungsgrad &lt; 60% mindestens 10 Ta/a (Ø alle 3 m), in Lücken , Fi und Vb vorhanden</t>
  </si>
  <si>
    <t>Pro ha mind. 30 Verjüngungsansätze (Ø alle 19 m) oder Deckungsgrad mind. 4%, Mischung zielgerecht</t>
  </si>
  <si>
    <t>5a stark saure, frisch bis feuchte Fichtenwälder</t>
  </si>
  <si>
    <t>Fi  70 - 100%
Vb  Samenbäume - 30%
Lä  0 - 30%</t>
  </si>
  <si>
    <t>Rotten, allenfalls Einzelbäume</t>
  </si>
  <si>
    <t>Kronenlänge mind. 2/3
Lotrechte Stämme mit guter Verankerung, nur vereinzelt starke Hänger</t>
  </si>
  <si>
    <t>Alle 10 m (100 Stellen/ha) Moderholz oder erhöhte Kleinstandorte mit Vb-Wäldchen oder Mineralerde vorhanden</t>
  </si>
  <si>
    <t>An mind. 1/3 verjüngungsgünstigen Stellen
Fi und Vb vorhanden</t>
  </si>
  <si>
    <t>Mindestens 70 Verjüngungsansätze/ha (Ø alle 12 m), Mischung zielgerecht</t>
  </si>
  <si>
    <t>5b saure bis basenreiche, frische bis wechseltrockene Fichtenwälder</t>
  </si>
  <si>
    <t>Fi  60 - 100%
Vb, Mb, Bah  Samenbäume
Randalpen hochmontan:
Fi  60 - 90%
Ta  10 - 40%</t>
  </si>
  <si>
    <t>Kleinkollektive oder Rotten, allenfalls Einzelbäume</t>
  </si>
  <si>
    <t>Kronenlänge mind. 1/2 
Meistens lotrechte Stämme mit guter Verankerung, nur vereinzelt starke Hänger</t>
  </si>
  <si>
    <t>Alle 12 m (80 Stellen /ha) vor Schneegleiten/ Schneekriechen geschützte Kleinstandorte mit Mineralerde oder Laubbäumen vorhanden</t>
  </si>
  <si>
    <t>An mind. 1/3 der verjüngungsgünstigen Stellen
Fi und Vb vorhanden</t>
  </si>
  <si>
    <t>Mindestens 60 Verjüngungsansätze/ha (Ø alle 13 m)
Mischung zielgerecht</t>
  </si>
  <si>
    <t>NaiS-Anforderungen 'ideal' nach Standortstyp</t>
  </si>
  <si>
    <t>Ta  40 - 50%
Laubbäume  50 - 60%
Bu  30 - 50%
Fi  0 - 10%</t>
  </si>
  <si>
    <t xml:space="preserve">Genügend entwicklungsfähige Bäume in mind. 3 Ø-Klassen/ha
</t>
  </si>
  <si>
    <t>Schlussgrad normal-locker</t>
  </si>
  <si>
    <t>Höchstens wenige Kronen stark einseitig
Lotrechte Stämme mit guter Verankerung, keine starken Hänger</t>
  </si>
  <si>
    <t>Fläche mit starker Vegetations­konkurrenz &lt; 1/10</t>
  </si>
  <si>
    <t>Bei Deckungsgrad &lt; 70% mind. 50 Ta oder Bu/a (Ø alle 1.5 m) vorhanden</t>
  </si>
  <si>
    <t>Pro ha mind. 2 Trupp (2 – 5 a, Ø alle 75 m) oder Deckungsgrad mind. 7%
Mischung zielgerecht</t>
  </si>
  <si>
    <t>Laubbäume  80 - 90%
Bu  60 - 80%
Ta  10 - 20%</t>
  </si>
  <si>
    <t>Bei Deckungsgrad &lt; 70% mind. 50 Bu/a (Ø alle 1.5 m) vorhanden</t>
  </si>
  <si>
    <t>Bu  40 - 60%
Ta  30 - 50%
Fi  0 - 20%
BaH/Es  10 - 30%</t>
  </si>
  <si>
    <t>Genügend entwicklungsfähige Bäume in mind. 3 Ø-Klassen/ha</t>
  </si>
  <si>
    <t>Einzelbäume, allenfalls Kleinkollektive, Schlussgrad locker</t>
  </si>
  <si>
    <t>Kronenlänge mind. 2/3
Schlankheitsgrad &lt; 70
Lotrechte Stämme mit guter Verankerung, keine starken Hänger</t>
  </si>
  <si>
    <t>Fläche mit starker Vegetationskonkurrenz &lt; 1/4</t>
  </si>
  <si>
    <t>Bei Deckungsgrad &lt; 60% mind. 50 Bu/Ta pro a (Ø alle 1.5 m) vorhanden
in Lücken BAh vorhanden</t>
  </si>
  <si>
    <t xml:space="preserve">Pro ha mind. 3 Trupp (2 – 5 a, Ø alle 60 m) oder Deckungsgrad mind. 7%
Mischung zielgerecht
</t>
  </si>
  <si>
    <t>BAh, Es, Bul, Vb, Wer  80  -  100%
Ta  0  -  20%</t>
  </si>
  <si>
    <t>Stämme mit guter Verankerung, keine starken Hänger</t>
  </si>
  <si>
    <t>Fläche mit starker Vegetationskonkurrenz
für Bergahorn &lt; 1/10</t>
  </si>
  <si>
    <t>In allen Lücken vorhanden</t>
  </si>
  <si>
    <t>Pro ha mind. 3 Trupp (2 – 5 a, Ø alle 60 m) oder Deckungsgrad mind. 7%
Mischung zielgerecht</t>
  </si>
  <si>
    <t>Ta  50 - 70%
Fi  30 - 40%
Vb  Samenbäume
in basenreichen Ausbildungen:
Bah, WEr, ev. Es  5%</t>
  </si>
  <si>
    <t>Alle 12 m (80 Stellen/ha) Moderholz oder erhöhte Kleinstandorte mit Vogelbeer­wäldchen vorhanden
Fläche mit starker Vegetationskonkurrenz &lt; 1/4</t>
  </si>
  <si>
    <t>Bei Deckungsgrad &lt; 60% mindestens 50 Ta/a (Ø alle 1.5 m), in Lücken Fi und Vb vorhanden</t>
  </si>
  <si>
    <t>Pro ha mind. 50 Verjüngungsansätze
(Ø alle 15 m) oder Deckungsgrad mind. 6%
Mischung zielgerecht</t>
  </si>
  <si>
    <t>Fi  85 - 95%
Vb  5%
Lä  0 - 10%</t>
  </si>
  <si>
    <t>Rotten, allenfalls Einzelbäume
Schlussgrad locker-räumig</t>
  </si>
  <si>
    <t>Kronenlänge bis zum Boden
Lotrechte Stämme mit guter Verankerung, keine starken Hänger</t>
  </si>
  <si>
    <t>Alle 8 m (150 Stellen/ha) Moderholz oder erhöhte Kleinstandorte mit Vb-Wäldchen oder Mineralerde vorhanden</t>
  </si>
  <si>
    <t>An mind. 1/2 verjüngungsgünstigen Stellen
Fi und Vb vorhanden</t>
  </si>
  <si>
    <t>Mindestens 100 Verjüngungsansätze/ha (Ø alle 10 m), Mischung zielgerecht</t>
  </si>
  <si>
    <t>Fi  60 - 80%
Vb, Mb, Bah  10%
Randalpen hochmontan:
Ta  10 - 30%</t>
  </si>
  <si>
    <t>Rotten, allenfalls Einzelbäume, Schlussgrad lockerräumig</t>
  </si>
  <si>
    <t>Kronenlänge mind. 2/3
Lotrechte Stämme mit guter Verankerung, keine starken Hänger</t>
  </si>
  <si>
    <t>Alle 10 m (100 Stellen/ha) vor Schneegleiten/Schneekriechen geschützte Kleinstandorte mit Mineralerde oder Laubbäumen vorhanden</t>
  </si>
  <si>
    <t>An mind. 1/2 der verjüngungsgünstigen Stellen
Fi und Vb vorhanden</t>
  </si>
  <si>
    <t>Mindestens 80 Verjüngungsansätze/ha (Ø alle 12 m)
Mischung zielgerecht</t>
  </si>
  <si>
    <t>NaiS-Anforderungen 'minimal' nach Naturgefahr</t>
  </si>
  <si>
    <t>Keine instabilen, schweren Bäume</t>
  </si>
  <si>
    <t>Zieldurchmesser angepasst</t>
  </si>
  <si>
    <t>mind. 400 Bäume/ha mit BHD &gt; 12 cm
ev. auch Stockausschläge
Bei Öffnungen in der Falllinie Stammabstand &lt; 20 m Liegendes Holz und hohe Stöcke: als Ergänzung zu stehenden Bäumen, falls keine Sturzgefahr</t>
  </si>
  <si>
    <t>mind. 300 Bäume/ha mit BHD &gt; 24 cm
Bei Öffnungen in der Falllinie Stammabstand &lt; 20 m Liegendes Holz und hohe Stöcke: als Ergänzung zu stehenden Bäumen, falls keine Sturzgefahr</t>
  </si>
  <si>
    <t>mind. 150 Bäume/ha mit BHD &gt; 36 cm
Bei Öffnungen in der Falllinie Stammabstand &lt; 20 m Liegendes Holz und hohe Stöcke: als Ergänzung zu stehenden Bäumen, falls keine Sturzgefahr</t>
  </si>
  <si>
    <t>Zieldurchmesser angepasst liegendes Holz und hohe Stöcke als Ergänzung</t>
  </si>
  <si>
    <t>mind. 400 Bäume/ha mit BHD &gt; 12 cm
Bei Öffnungen in der Falllinie Stammabstand &lt; 20 m ev. auch Stockausschläge</t>
  </si>
  <si>
    <t>Lückengrösse max. 6 a,
bei gesicherter Verjüngung max. 12 a
Deckungsgrad dauernd &gt; 40%</t>
  </si>
  <si>
    <t>Deckungsgrad dauernd &gt; 30%</t>
  </si>
  <si>
    <t>nachhaltige Verjüngung gesichert</t>
  </si>
  <si>
    <t>Deckungsgrad dauernd &gt; 50%</t>
  </si>
  <si>
    <t>NaiS-Anforderungen 'ideal' nach Naturgefahr</t>
  </si>
  <si>
    <t>mind. 600 Bäume/ha mit BHD &gt; 12 cm
ev. auch Stockausschläge
Bei Öffnungen in der Falllinie Stammabstand &lt; 20 m Liegendes Holz und hohe Stöcke: als Ergänzung zu stehenden Bäumen, falls keine Sturzgefahr</t>
  </si>
  <si>
    <t>mind. 400 Bäume/ha mit BHD &gt; 24 cm
Bei Öffnungen in der Falllinie Stammabstand &lt; 20 m Liegendes Holz und hohe Stöcke: als Ergänzung zu stehenden Bäumen, falls keine Sturzgefahr</t>
  </si>
  <si>
    <t>mind. 200 Bäume/ha mit BHD &gt; 36 cm
Bei Öffnungen in der Falllinie Stammabstand &lt; 20 m Liegendes Holz und hohe Stöcke: als Ergänzung zu stehenden Bäumen, falls keine Sturzgefahr</t>
  </si>
  <si>
    <t>Zieldurchmesser angepasst 
liegendes Holz und hohe Stöcke als Ergänzung</t>
  </si>
  <si>
    <t>mind. 600 Bäume/ha mit BHD &gt; 12 cm
Bei Öffnungen in der Falllinie Stammabstand &lt; 20 m ev. auch Stockausschläge</t>
  </si>
  <si>
    <t>Lückengrösse max. 4 a,
bei gesicherter Verjüngung max. 8 a
Deckungsgrad dauernd und kleinflächig &gt; 60%</t>
  </si>
  <si>
    <t>keine schweren und wurfgefährdeten Bäume</t>
  </si>
  <si>
    <t>Deckungsgrad dauernd &gt; 70%</t>
  </si>
  <si>
    <t>Naturgefahren</t>
  </si>
  <si>
    <t>Ja / Nein</t>
  </si>
  <si>
    <t>Entwicklung ohne Massnahmen in</t>
  </si>
  <si>
    <t>50 Jahren</t>
  </si>
  <si>
    <t>10 Jahren</t>
  </si>
  <si>
    <t>Beschreibung</t>
  </si>
  <si>
    <t xml:space="preserve">1. Standortsgruppe: </t>
  </si>
  <si>
    <t>Nr</t>
  </si>
  <si>
    <t>Nr.</t>
  </si>
  <si>
    <t>GB.NR.
NEU</t>
  </si>
  <si>
    <t>GB.NR.
ALT</t>
  </si>
  <si>
    <t>GRUNDBUCH
GEMEINDE</t>
  </si>
  <si>
    <t>BFS.
NR.</t>
  </si>
  <si>
    <t>KÜR-
ZEL</t>
  </si>
  <si>
    <t>Adligenswil</t>
  </si>
  <si>
    <t>Luthern</t>
  </si>
  <si>
    <t>Aesch</t>
  </si>
  <si>
    <t>111/112</t>
  </si>
  <si>
    <t xml:space="preserve">Luzern </t>
  </si>
  <si>
    <t>Alberswil</t>
  </si>
  <si>
    <t>Malters</t>
  </si>
  <si>
    <t>Altbüron</t>
  </si>
  <si>
    <t>Marbach</t>
  </si>
  <si>
    <t>Altishofen</t>
  </si>
  <si>
    <t>Mauensee</t>
  </si>
  <si>
    <t>Altwis</t>
  </si>
  <si>
    <t>Meggen</t>
  </si>
  <si>
    <t>Ballwil</t>
  </si>
  <si>
    <t>Meierskappel</t>
  </si>
  <si>
    <t>Beromünster</t>
  </si>
  <si>
    <t>Menznau</t>
  </si>
  <si>
    <t>Buchrain</t>
  </si>
  <si>
    <r>
      <t xml:space="preserve">Mosen </t>
    </r>
    <r>
      <rPr>
        <sz val="6"/>
        <rFont val="Arial"/>
        <family val="2"/>
      </rPr>
      <t>(Hitzkirch)</t>
    </r>
  </si>
  <si>
    <r>
      <t xml:space="preserve">Buchs </t>
    </r>
    <r>
      <rPr>
        <sz val="6"/>
        <rFont val="Arial"/>
        <family val="2"/>
      </rPr>
      <t>(Dagmersellen)</t>
    </r>
  </si>
  <si>
    <r>
      <t xml:space="preserve">Müswangen </t>
    </r>
    <r>
      <rPr>
        <sz val="6"/>
        <rFont val="Arial"/>
        <family val="2"/>
      </rPr>
      <t>(Hitzkirch)</t>
    </r>
  </si>
  <si>
    <t>Büron</t>
  </si>
  <si>
    <t>Nebikon</t>
  </si>
  <si>
    <t>Buttisholz</t>
  </si>
  <si>
    <t>Neudorf</t>
  </si>
  <si>
    <t>Dagmersellen</t>
  </si>
  <si>
    <t>Neuenkirch</t>
  </si>
  <si>
    <t>Dierikon</t>
  </si>
  <si>
    <t>Nottwil</t>
  </si>
  <si>
    <t>Doppleschwand</t>
  </si>
  <si>
    <t>Oberkirch</t>
  </si>
  <si>
    <t>Ebersecken</t>
  </si>
  <si>
    <t>Ohmstal</t>
  </si>
  <si>
    <t>Ebikon</t>
  </si>
  <si>
    <t>Pfaffnau I + II</t>
  </si>
  <si>
    <t>Egolzwil</t>
  </si>
  <si>
    <t>Pfeffikon</t>
  </si>
  <si>
    <t>Eich</t>
  </si>
  <si>
    <t>Rain</t>
  </si>
  <si>
    <t>Emmen</t>
  </si>
  <si>
    <t xml:space="preserve">Reiden </t>
  </si>
  <si>
    <t>Entlebuch</t>
  </si>
  <si>
    <r>
      <t xml:space="preserve">Retschwil </t>
    </r>
    <r>
      <rPr>
        <sz val="6"/>
        <rFont val="Arial"/>
        <family val="2"/>
      </rPr>
      <t>(Hitzkirch)</t>
    </r>
  </si>
  <si>
    <t>Ermensee</t>
  </si>
  <si>
    <r>
      <t xml:space="preserve">Richenthal </t>
    </r>
    <r>
      <rPr>
        <sz val="6"/>
        <rFont val="Arial"/>
        <family val="2"/>
      </rPr>
      <t>(Reiden)</t>
    </r>
  </si>
  <si>
    <t>Eschenbach</t>
  </si>
  <si>
    <t>Rickenbach</t>
  </si>
  <si>
    <t>Escholzmatt</t>
  </si>
  <si>
    <t>Roggliswil</t>
  </si>
  <si>
    <t xml:space="preserve">Ettiswil </t>
  </si>
  <si>
    <t xml:space="preserve">Römerswil </t>
  </si>
  <si>
    <t>Fischbach</t>
  </si>
  <si>
    <t>Romoos</t>
  </si>
  <si>
    <t>Flühli</t>
  </si>
  <si>
    <t>Root</t>
  </si>
  <si>
    <r>
      <t>Gelfingen</t>
    </r>
    <r>
      <rPr>
        <sz val="6"/>
        <rFont val="Arial"/>
        <family val="2"/>
      </rPr>
      <t xml:space="preserve"> (Hohenrain)</t>
    </r>
  </si>
  <si>
    <t>Rothenburg</t>
  </si>
  <si>
    <t>Gettnau</t>
  </si>
  <si>
    <t>Ruswil</t>
  </si>
  <si>
    <t>Geuensee</t>
  </si>
  <si>
    <t>Schenkon</t>
  </si>
  <si>
    <t>Gisikon</t>
  </si>
  <si>
    <t>Schlierbach</t>
  </si>
  <si>
    <t>Greppen</t>
  </si>
  <si>
    <t>Schongau</t>
  </si>
  <si>
    <t>Grossdietwil</t>
  </si>
  <si>
    <t>Schötz</t>
  </si>
  <si>
    <t>Grosswangen</t>
  </si>
  <si>
    <t>Schüpfheim</t>
  </si>
  <si>
    <r>
      <t xml:space="preserve">Gunzwil </t>
    </r>
    <r>
      <rPr>
        <sz val="6"/>
        <rFont val="Arial"/>
        <family val="2"/>
      </rPr>
      <t>(Beromünster)</t>
    </r>
  </si>
  <si>
    <r>
      <t>Schwarzenbach</t>
    </r>
    <r>
      <rPr>
        <sz val="8"/>
        <rFont val="Arial"/>
        <family val="2"/>
      </rPr>
      <t xml:space="preserve"> </t>
    </r>
    <r>
      <rPr>
        <sz val="6"/>
        <rFont val="Arial"/>
        <family val="2"/>
      </rPr>
      <t>(B’münster)</t>
    </r>
  </si>
  <si>
    <r>
      <t xml:space="preserve">Hämikon </t>
    </r>
    <r>
      <rPr>
        <sz val="6"/>
        <rFont val="Arial"/>
        <family val="2"/>
      </rPr>
      <t>(Hohenrain)</t>
    </r>
  </si>
  <si>
    <t>Schwarzenberg</t>
  </si>
  <si>
    <t>Hasle</t>
  </si>
  <si>
    <t>Sempach</t>
  </si>
  <si>
    <t>Hergiswil</t>
  </si>
  <si>
    <r>
      <t xml:space="preserve">Sulz </t>
    </r>
    <r>
      <rPr>
        <sz val="6"/>
        <rFont val="Arial"/>
        <family val="2"/>
      </rPr>
      <t>(Hitzkirch)</t>
    </r>
  </si>
  <si>
    <r>
      <t>Herlisberg</t>
    </r>
    <r>
      <rPr>
        <sz val="6"/>
        <rFont val="Arial"/>
        <family val="2"/>
      </rPr>
      <t xml:space="preserve"> (Römerswil)</t>
    </r>
  </si>
  <si>
    <t>Sursee</t>
  </si>
  <si>
    <t>Hildisrieden</t>
  </si>
  <si>
    <t>Triengen</t>
  </si>
  <si>
    <t>Hitzkirch</t>
  </si>
  <si>
    <t>Udligenswil</t>
  </si>
  <si>
    <t>Hochdorf</t>
  </si>
  <si>
    <r>
      <t xml:space="preserve">Uffikon </t>
    </r>
    <r>
      <rPr>
        <sz val="6"/>
        <rFont val="Arial"/>
        <family val="2"/>
      </rPr>
      <t>(Dagmersellen)</t>
    </r>
  </si>
  <si>
    <t>Hohenrain</t>
  </si>
  <si>
    <t>Ufhusen</t>
  </si>
  <si>
    <t>Honau</t>
  </si>
  <si>
    <t>Vitznau</t>
  </si>
  <si>
    <t>Horw</t>
  </si>
  <si>
    <t>Wauwil</t>
  </si>
  <si>
    <t>Inwil</t>
  </si>
  <si>
    <t>Weggis</t>
  </si>
  <si>
    <t>Knutwil</t>
  </si>
  <si>
    <t>Wikon</t>
  </si>
  <si>
    <r>
      <t xml:space="preserve">Kottwil </t>
    </r>
    <r>
      <rPr>
        <sz val="6"/>
        <rFont val="Arial"/>
        <family val="2"/>
      </rPr>
      <t>(Ettiswil)</t>
    </r>
  </si>
  <si>
    <r>
      <t xml:space="preserve">Wilihof </t>
    </r>
    <r>
      <rPr>
        <sz val="6"/>
        <rFont val="Arial"/>
        <family val="2"/>
      </rPr>
      <t>(Triengen)</t>
    </r>
  </si>
  <si>
    <t>Kriens</t>
  </si>
  <si>
    <t>528/529</t>
  </si>
  <si>
    <t>105/106</t>
  </si>
  <si>
    <t>Willisau</t>
  </si>
  <si>
    <r>
      <t>Kulmerau</t>
    </r>
    <r>
      <rPr>
        <sz val="8.5"/>
        <rFont val="Arial"/>
        <family val="2"/>
      </rPr>
      <t xml:space="preserve"> </t>
    </r>
    <r>
      <rPr>
        <sz val="6"/>
        <rFont val="Arial"/>
        <family val="2"/>
      </rPr>
      <t>(Triengen)</t>
    </r>
  </si>
  <si>
    <r>
      <t xml:space="preserve">Willisau-Land </t>
    </r>
    <r>
      <rPr>
        <sz val="6"/>
        <rFont val="Arial"/>
        <family val="2"/>
      </rPr>
      <t>(Willisau)</t>
    </r>
  </si>
  <si>
    <r>
      <t xml:space="preserve">Langnau </t>
    </r>
    <r>
      <rPr>
        <sz val="6"/>
        <rFont val="Arial"/>
        <family val="2"/>
      </rPr>
      <t>(Reiden)</t>
    </r>
  </si>
  <si>
    <r>
      <t>Willisau-Stadt (</t>
    </r>
    <r>
      <rPr>
        <sz val="6"/>
        <rFont val="Arial"/>
        <family val="2"/>
      </rPr>
      <t>Willisau)</t>
    </r>
  </si>
  <si>
    <r>
      <t xml:space="preserve">Lieli </t>
    </r>
    <r>
      <rPr>
        <sz val="6"/>
        <rFont val="Arial"/>
        <family val="2"/>
      </rPr>
      <t>(Hohenrain)</t>
    </r>
  </si>
  <si>
    <r>
      <t>Winikon</t>
    </r>
    <r>
      <rPr>
        <sz val="6"/>
        <rFont val="Arial"/>
        <family val="2"/>
      </rPr>
      <t xml:space="preserve"> (Triengen)</t>
    </r>
  </si>
  <si>
    <r>
      <t xml:space="preserve">Littau </t>
    </r>
    <r>
      <rPr>
        <sz val="6"/>
        <rFont val="Arial"/>
        <family val="2"/>
      </rPr>
      <t>(Luzern)</t>
    </r>
  </si>
  <si>
    <t>Wolhusen</t>
  </si>
  <si>
    <t>16.04.2010 buu</t>
  </si>
  <si>
    <t>Zell</t>
  </si>
  <si>
    <t xml:space="preserve">GRUNDBUCH- / GEMEINDEVERZEICHNIS </t>
  </si>
  <si>
    <t>Stand: 20. April 2010</t>
  </si>
  <si>
    <t xml:space="preserve">Nr. </t>
  </si>
  <si>
    <t>Ausgewählte Gemeinde</t>
  </si>
  <si>
    <t>Schutzwaldpflege</t>
  </si>
  <si>
    <t xml:space="preserve">Schutzwaldpflege </t>
  </si>
  <si>
    <t>Eingangswerte EM</t>
  </si>
  <si>
    <t>Standortsgruppen</t>
  </si>
  <si>
    <t>Standortsgruppen und Naturgefahren</t>
  </si>
  <si>
    <t>4 Hochwasser, Einzugsgebiet, gehemmt durchlässige Böden, flach- bis tiefgründig o. normal durchlässige Böden, mittel- bis tiefgründig; gross/mittel</t>
  </si>
  <si>
    <t>Ausgewählte Standortsgruppe</t>
  </si>
  <si>
    <t>Ausgewählte Naturgefahr</t>
  </si>
  <si>
    <t>1a</t>
  </si>
  <si>
    <t>1b</t>
  </si>
  <si>
    <t>5a</t>
  </si>
  <si>
    <t>5b</t>
  </si>
  <si>
    <t>Ausgewählter Zieltyp</t>
  </si>
  <si>
    <t>Zieltyp</t>
  </si>
  <si>
    <t>Nr. für Zieltyp</t>
  </si>
  <si>
    <t>Zieltyp Kt. LU:</t>
  </si>
  <si>
    <t>1 Steinschlag, Entstehungsgebiet; mittel</t>
  </si>
  <si>
    <t>1 Steinschlag, Transitgebiet, Steine Ø ca. 40 cm; gross</t>
  </si>
  <si>
    <t>1 Steinschlag, Transitgebiet, Steine Ø ca. 40 - 60 cm; gross</t>
  </si>
  <si>
    <t>1 Steinschlag, Transitgebiet, Steine Ø ca. 60 - 180 cm; gross</t>
  </si>
  <si>
    <t>1 Steinschlag, Auslauf-/Ablagerungsgebiet; gross</t>
  </si>
  <si>
    <t>2 Rutsch / Murgang, Entstehungsgebiet; gross</t>
  </si>
  <si>
    <t>2 Rutsch / Murgang, Infiltrationsgebiet, Rutschhorizont tiefer 2m, Wasserhaushalt beeinflussbar; mittel</t>
  </si>
  <si>
    <t>2 Rutsch / Murgang, Infiltrationsgebiet, Rutschhorizont tiefer 2m, Wasserhaushalt kaum beeinflussbar; gering</t>
  </si>
  <si>
    <t>3 Lawine, subalpine und hochmontane Nadelwälder, Entstehungsgebiet, Hangneigung 30-35° (58-70%); gross</t>
  </si>
  <si>
    <t>3 Lawine, subalpine und hochmontane Nadelwälder, Entstehungsgebiet, Hangneigung 35-40° (70-84%); gross</t>
  </si>
  <si>
    <t>3 Lawine, subalpine und hochmontane Nadelwälder, Entstehungsgebiet, Hangneigung 40-45° (84-100%); gross</t>
  </si>
  <si>
    <t>3 Lawine, subalpine und hochmontane Nadelwälder, Entstehungsgebiet, Hangneigung &gt;45° (&gt;100%); gross</t>
  </si>
  <si>
    <t>3 Lawine, ober- und unter­montane Laub- und Mischwälder, Entstehungsgebiet, Hangneigung 35-40° (70-84%); gross</t>
  </si>
  <si>
    <t>3 Lawine, ober- und unter­montane Laub- und Mischwälder, Entstehungsgebiet, Hangneigung 40-45° (84-100%); gross</t>
  </si>
  <si>
    <t>3 Lawine, ober- und unter­montane Laub- und Mischwälder, Entstehungsgebiet, Hangneigung &gt;45° (&gt;100%); gross</t>
  </si>
  <si>
    <t>Projektleitung</t>
  </si>
  <si>
    <t>Beiträge externe Projektleitung</t>
  </si>
  <si>
    <t>besonderer Aufwand</t>
  </si>
  <si>
    <t>Projektleitung durch Revierförster</t>
  </si>
  <si>
    <t>m'</t>
  </si>
  <si>
    <t>Mehrwertsteuer</t>
  </si>
  <si>
    <t>Version:</t>
  </si>
  <si>
    <t>1. Sockelbeitrag Schutzwaldleistung</t>
  </si>
  <si>
    <t>CHF/ha</t>
  </si>
  <si>
    <t>Grundpauschale (nicht kumulierbar!)</t>
  </si>
  <si>
    <t>1.1.1</t>
  </si>
  <si>
    <t>Wald mit besonderer Schutzfunktion</t>
  </si>
  <si>
    <t>1.1.2</t>
  </si>
  <si>
    <t>Wald mit Hochwasserschutzfunktion (Typ 4&amp;5)</t>
  </si>
  <si>
    <t>Bonus (nicht kumulierbar!)</t>
  </si>
  <si>
    <t>1.2.1</t>
  </si>
  <si>
    <t>Gut strukturieret Wälder mit nachhltiger Durchmesserverteilung</t>
  </si>
  <si>
    <t>1.2.2</t>
  </si>
  <si>
    <t>Letzter Eingriff zugunsten gut strukturierter Bestände</t>
  </si>
  <si>
    <t>2. Rahmenbedingungen (Auflagen / Einschränkungen)</t>
  </si>
  <si>
    <t>Anzahl</t>
  </si>
  <si>
    <t>Einheit</t>
  </si>
  <si>
    <t>Allgemeine Auflagen</t>
  </si>
  <si>
    <t>Erhalt von Stabilitätsträgern pro ha</t>
  </si>
  <si>
    <t>Rücken mit Seilkran</t>
  </si>
  <si>
    <t>%</t>
  </si>
  <si>
    <t>Schlagräumung zu Gunsten Naturverjüngung</t>
  </si>
  <si>
    <t>Einschränkungen auf Grund der Naturgefahr</t>
  </si>
  <si>
    <t xml:space="preserve">Stämme gezielt im Bestand deponieren </t>
  </si>
  <si>
    <t>liegengelassene Fi-Stämme entrinden</t>
  </si>
  <si>
    <t>hohe Stöcke (60-100 cm )</t>
  </si>
  <si>
    <t xml:space="preserve">hohe Fi-Stöcke entrinden </t>
  </si>
  <si>
    <t>Einschränkungen auf Grund des Standorttyps</t>
  </si>
  <si>
    <t xml:space="preserve">Moderholz gezielt liegen lassen </t>
  </si>
  <si>
    <t>liegengelassene Fi-Stämme streifen</t>
  </si>
  <si>
    <t>Moderholzstöcke (ca. 40cm oder Höhe Bodenveg.)</t>
  </si>
  <si>
    <t xml:space="preserve">Fi-Moderholzstöcke entrinden </t>
  </si>
  <si>
    <t>CHF / Einheit</t>
  </si>
  <si>
    <t>Stk.</t>
  </si>
  <si>
    <t>a</t>
  </si>
  <si>
    <t>Betrag</t>
  </si>
  <si>
    <t xml:space="preserve">Stundenentschädigung </t>
  </si>
  <si>
    <t>CHF/h</t>
  </si>
  <si>
    <t xml:space="preserve">Schlagabraum sicher deponieren (Gerinneeinhang) </t>
  </si>
  <si>
    <t>adl</t>
  </si>
  <si>
    <t>aes</t>
  </si>
  <si>
    <t>alb</t>
  </si>
  <si>
    <t>aln</t>
  </si>
  <si>
    <t>alh</t>
  </si>
  <si>
    <t>alw</t>
  </si>
  <si>
    <t>bal</t>
  </si>
  <si>
    <t>ber</t>
  </si>
  <si>
    <t>bur</t>
  </si>
  <si>
    <t>bus</t>
  </si>
  <si>
    <t>bue</t>
  </si>
  <si>
    <t>but</t>
  </si>
  <si>
    <t>dag</t>
  </si>
  <si>
    <t>die</t>
  </si>
  <si>
    <t>dop</t>
  </si>
  <si>
    <t>ebe</t>
  </si>
  <si>
    <t>ebi</t>
  </si>
  <si>
    <t>ego</t>
  </si>
  <si>
    <t>eic</t>
  </si>
  <si>
    <t>emm</t>
  </si>
  <si>
    <t>ent</t>
  </si>
  <si>
    <t>erm</t>
  </si>
  <si>
    <t>esb</t>
  </si>
  <si>
    <t>esm</t>
  </si>
  <si>
    <t>ett</t>
  </si>
  <si>
    <t>fis</t>
  </si>
  <si>
    <t>flu</t>
  </si>
  <si>
    <t>gel</t>
  </si>
  <si>
    <t>get</t>
  </si>
  <si>
    <t>geu</t>
  </si>
  <si>
    <t>gis</t>
  </si>
  <si>
    <t>gre</t>
  </si>
  <si>
    <t>grd</t>
  </si>
  <si>
    <t>grw</t>
  </si>
  <si>
    <t>gun</t>
  </si>
  <si>
    <t>hae</t>
  </si>
  <si>
    <t>has</t>
  </si>
  <si>
    <t>hew</t>
  </si>
  <si>
    <t>heb</t>
  </si>
  <si>
    <t>hil</t>
  </si>
  <si>
    <t>hit</t>
  </si>
  <si>
    <t>hoc</t>
  </si>
  <si>
    <t>hoh</t>
  </si>
  <si>
    <t>hon</t>
  </si>
  <si>
    <t>hor</t>
  </si>
  <si>
    <t>inw</t>
  </si>
  <si>
    <t>knu</t>
  </si>
  <si>
    <t>kot</t>
  </si>
  <si>
    <t>kri</t>
  </si>
  <si>
    <t>kul</t>
  </si>
  <si>
    <t>lan</t>
  </si>
  <si>
    <t>lie</t>
  </si>
  <si>
    <t>lit</t>
  </si>
  <si>
    <t>lut</t>
  </si>
  <si>
    <t>luz</t>
  </si>
  <si>
    <t>mal</t>
  </si>
  <si>
    <t>mar</t>
  </si>
  <si>
    <t>mau</t>
  </si>
  <si>
    <t>meg</t>
  </si>
  <si>
    <t>mei</t>
  </si>
  <si>
    <t>men</t>
  </si>
  <si>
    <t>mos</t>
  </si>
  <si>
    <t>mue</t>
  </si>
  <si>
    <t>neb</t>
  </si>
  <si>
    <t>ned</t>
  </si>
  <si>
    <t>nek</t>
  </si>
  <si>
    <t>not</t>
  </si>
  <si>
    <t>obe</t>
  </si>
  <si>
    <t>ohm</t>
  </si>
  <si>
    <t>pfa</t>
  </si>
  <si>
    <t>pfe</t>
  </si>
  <si>
    <t>rai</t>
  </si>
  <si>
    <t>rei</t>
  </si>
  <si>
    <t>ret</t>
  </si>
  <si>
    <t>rit</t>
  </si>
  <si>
    <t>rib</t>
  </si>
  <si>
    <t>rog</t>
  </si>
  <si>
    <t>roe</t>
  </si>
  <si>
    <t>rom</t>
  </si>
  <si>
    <t>roo</t>
  </si>
  <si>
    <t>rot</t>
  </si>
  <si>
    <t>rus</t>
  </si>
  <si>
    <t>sko</t>
  </si>
  <si>
    <t>sba</t>
  </si>
  <si>
    <t>sgu</t>
  </si>
  <si>
    <t>stz</t>
  </si>
  <si>
    <t>shm</t>
  </si>
  <si>
    <t>sbh</t>
  </si>
  <si>
    <t>sbg</t>
  </si>
  <si>
    <t>sem</t>
  </si>
  <si>
    <t>sul</t>
  </si>
  <si>
    <t>sur</t>
  </si>
  <si>
    <t>tri</t>
  </si>
  <si>
    <t>udl</t>
  </si>
  <si>
    <t>uff</t>
  </si>
  <si>
    <t>ufh</t>
  </si>
  <si>
    <t>vit</t>
  </si>
  <si>
    <t>wau</t>
  </si>
  <si>
    <t>weg</t>
  </si>
  <si>
    <t>wik</t>
  </si>
  <si>
    <t>wih</t>
  </si>
  <si>
    <t>wil</t>
  </si>
  <si>
    <t>wis</t>
  </si>
  <si>
    <t>win</t>
  </si>
  <si>
    <t>wol</t>
  </si>
  <si>
    <t>zel</t>
  </si>
  <si>
    <t xml:space="preserve">Gemeinde/ Ort: </t>
  </si>
  <si>
    <t>Weiserfläche Nr.:</t>
  </si>
  <si>
    <t>Wirkungsanalyse</t>
  </si>
  <si>
    <t>Wurden die Etappenziele erreicht?</t>
  </si>
  <si>
    <t>&gt; Was hat sich verändert?
&gt; Was sind die Ursachen?
&gt; Waren die Massnahmen wirksam?</t>
  </si>
  <si>
    <t>Bemerkungen:</t>
  </si>
  <si>
    <t>Beurteilung und Fragestellung Nr.</t>
  </si>
  <si>
    <t xml:space="preserve">
Zustand 
</t>
  </si>
  <si>
    <t>3. Zustand, Entwicklungstendenz, Fragestellung, Etappenziel und Wirkungsanalyse</t>
  </si>
  <si>
    <t>Eschholzmatt, Füfischilt</t>
  </si>
  <si>
    <t>Silvio Covi, Martin Langenberg, Andreas Stalder</t>
  </si>
  <si>
    <t>Kuppen verj.
Günstig Mulden Konkurrenz
Moderholz noch nicht bereit</t>
  </si>
  <si>
    <t>Kuppen Fi Verj. Üppig, Ta
verbissen (FS 1 + 3), B'Ah verj. Mulden ….Weiden</t>
  </si>
  <si>
    <t>ganze Flä B'Ah einzeln
vermutlich &gt; 30
verj. Ansätze aber nicht mischgerecht</t>
  </si>
  <si>
    <t>Ta 95%
Fi 5%
BU 5%</t>
  </si>
  <si>
    <t>verschiedene Durchmesserklassen vorhanden (auch &lt; 12cm), aber nicht ausreichend</t>
  </si>
  <si>
    <t>Nach Sturmschäden und Borkenkäfer nur noch Restbestand</t>
  </si>
  <si>
    <r>
      <t>NaiS / Formular 2 (Rückseite)</t>
    </r>
    <r>
      <rPr>
        <sz val="10"/>
        <rFont val="Arial"/>
        <family val="2"/>
      </rPr>
      <t xml:space="preserve">              </t>
    </r>
  </si>
  <si>
    <t>Erläuterungen "Herleitung Handlungsbedarf"</t>
  </si>
  <si>
    <t>W.-Fl. Nr.:</t>
  </si>
  <si>
    <t>Gemeinde / Ort:</t>
  </si>
  <si>
    <t xml:space="preserve">Fussnote Nr. </t>
  </si>
  <si>
    <t xml:space="preserve"> Beschreibung:</t>
  </si>
  <si>
    <t>1)</t>
  </si>
  <si>
    <t xml:space="preserve">
Zustand
2019
(bis Stabilitätsträger analog 2010)</t>
  </si>
  <si>
    <t xml:space="preserve">Etappenziel
2025
</t>
  </si>
  <si>
    <t xml:space="preserve">1) </t>
  </si>
  <si>
    <t>Auf Moderholz oder bei Stöcken alle
10 m erste Verj.Ansätze sichtbar.</t>
  </si>
  <si>
    <t>Altbestand bleibt bestehen 
(Nachweis durch Fotovergleich)</t>
  </si>
  <si>
    <t>Ta grundsätzlich stabil, dennoch wurden vereinzelt Ta geworfen</t>
  </si>
  <si>
    <t xml:space="preserve">Bejagungskonzept angepasst: 
Ta kann an den veg.günstigen Stellen anwachsen
Fläche mit Salzlecke: Anwuchs auf 60% mit Fi, Ta, B'Ah
Sicherheitshalber: 20-30 Ta, B'Ah, Bu usw. mit Tok geschützt.
</t>
  </si>
  <si>
    <t>Neue Fragestellungen / Massnahmen bis 2025</t>
  </si>
  <si>
    <t xml:space="preserve">2) </t>
  </si>
  <si>
    <r>
      <t xml:space="preserve">Moderholz: Prognose: Innerhalb der nächsten 5 Jahre Anwuchs auf Moderholz auf den wenigen Stämmen, die stark genug zersetzt sind.
Ansonsten "grösserflächig" frühstens in 10 Jahren Moderholzverjüngung.
</t>
    </r>
    <r>
      <rPr>
        <b/>
        <sz val="10"/>
        <rFont val="Arial"/>
        <family val="2"/>
      </rPr>
      <t>Frage:</t>
    </r>
    <r>
      <rPr>
        <sz val="10"/>
        <rFont val="Arial"/>
        <family val="2"/>
      </rPr>
      <t xml:space="preserve">
Ist diese Prognose zutreffend?</t>
    </r>
  </si>
  <si>
    <t>2)
3)
4)</t>
  </si>
  <si>
    <t>5)</t>
  </si>
  <si>
    <t xml:space="preserve">3) </t>
  </si>
  <si>
    <t>4)</t>
  </si>
  <si>
    <r>
      <t xml:space="preserve">Salzlecke: Unterhalb FS 2 (ca. 30m hangabwärts): Anwuchs von Ta, Fi, B'Ah unter Schirm des verbliebenen Altbestandes von Fi / Ta ist deutlich sichtbar (gute Verjüngungsgunst). Die Fläche wird gemäht.
</t>
    </r>
    <r>
      <rPr>
        <b/>
        <sz val="10"/>
        <rFont val="Arial"/>
        <family val="2"/>
      </rPr>
      <t xml:space="preserve">Frage:
</t>
    </r>
    <r>
      <rPr>
        <sz val="10"/>
        <rFont val="Arial"/>
        <family val="2"/>
      </rPr>
      <t>Gelingt es, dass sich die Fläche infolge stärkerer Bejagung und Stoppen des Mähens, in 5 Jahren zu 60 % mischungsgerecht  im Aufwuchs (&gt;40 cm) befindet?</t>
    </r>
  </si>
  <si>
    <r>
      <t xml:space="preserve">Sicherheitshalber und als Entgegenkommen gegenüber der Jagd sind ca. 30 NV-Pflanzen durch Tok geschützt. Pflege und Unterhalt sind sichergestellt.
</t>
    </r>
    <r>
      <rPr>
        <b/>
        <sz val="10"/>
        <rFont val="Arial"/>
        <family val="2"/>
      </rPr>
      <t>Frage:</t>
    </r>
    <r>
      <rPr>
        <sz val="10"/>
        <rFont val="Arial"/>
        <family val="2"/>
      </rPr>
      <t xml:space="preserve">
Befinden sich die geschützten Pflanzen dank dieser Massnahme bereits im Aufwuchs (&gt;40 cm)</t>
    </r>
  </si>
  <si>
    <t>Fi / Ta Gruppen Di / Sth
Wei / Bi / VoBe auf ganzer Fläche als Vorbau vorhanden
B'Ah auf ganzer Fläche 5 -9 m hoch.</t>
  </si>
  <si>
    <r>
      <t xml:space="preserve">Ist folgende </t>
    </r>
    <r>
      <rPr>
        <b/>
        <sz val="10"/>
        <rFont val="Arial"/>
        <family val="2"/>
      </rPr>
      <t>Prognose</t>
    </r>
    <r>
      <rPr>
        <sz val="10"/>
        <rFont val="Arial"/>
        <family val="2"/>
      </rPr>
      <t xml:space="preserve"> zutreffend:</t>
    </r>
    <r>
      <rPr>
        <b/>
        <sz val="10"/>
        <rFont val="Arial"/>
        <family val="2"/>
      </rPr>
      <t xml:space="preserve">
</t>
    </r>
    <r>
      <rPr>
        <sz val="10"/>
        <rFont val="Arial"/>
        <family val="2"/>
      </rPr>
      <t>Die Fläche zeigt eine gut strukturierte Bestockung: 
Fi / Ta in Gruppen (Di / Sh),
Wei, Bi und VoBe sind dominante Vorbau-Arten und drängen die Konkurrenzvegetation Brombeere und Alpenfarn zurück. VoBe kann dank Bejagung aufwachsen.
B'Ah ist einzeln auf der ganzen Fläche regelmässig verteilt (5-9 m hoch).</t>
    </r>
  </si>
  <si>
    <t xml:space="preserve">
</t>
  </si>
  <si>
    <r>
      <t xml:space="preserve">Massnahme: Bejagungskonzept anpassen!!!
Einzelne Ta werden im Schutz der Fi aufwachsen. Dies ist jedoch weitentfernt vom erforderlichen Ta-Anteil für den Hauptbestand.
Ebenso wird festgestellt, dass sich Ta auf den sauren Kuppen recht gut einstellt, dort wird sie aber sehr stark zurückgebissen.
VoBe ist auf der Fläche ebenfalls stark vertreten, wird jedoch auch sehr stark zurückgebissen.
</t>
    </r>
    <r>
      <rPr>
        <b/>
        <sz val="10"/>
        <rFont val="Arial"/>
        <family val="2"/>
      </rPr>
      <t xml:space="preserve">Fragen:
</t>
    </r>
    <r>
      <rPr>
        <sz val="10"/>
        <rFont val="Arial"/>
        <family val="2"/>
      </rPr>
      <t>Ist eine gezielte, stärkere Bejagung zielführend für Ta Aufwuchs?
Wachsen einzelne Ta im Schutz der Fi mit?
Profitiert damit auch die VoBe?</t>
    </r>
  </si>
  <si>
    <r>
      <t xml:space="preserve">Massnahmen:
</t>
    </r>
    <r>
      <rPr>
        <sz val="10"/>
        <rFont val="Arial"/>
        <family val="2"/>
      </rPr>
      <t>Bejagungskonzept ändern, Salzlecke und Mähen aufgeben.
30 NV-Ta und Lbh durch Tok über ganze Fläche verteilt geschützt
Weiden höchstens noch punktuell zurückgeschnitten, wenn sie andere Baumarten bedrängen</t>
    </r>
    <r>
      <rPr>
        <b/>
        <sz val="10"/>
        <rFont val="Arial"/>
        <family val="2"/>
      </rPr>
      <t>.</t>
    </r>
  </si>
  <si>
    <r>
      <t>NaiS / Formular 1</t>
    </r>
    <r>
      <rPr>
        <sz val="10"/>
        <rFont val="Arial"/>
        <family val="2"/>
      </rPr>
      <t xml:space="preserve">         </t>
    </r>
  </si>
  <si>
    <t>Beantwortung Fragen Erstaufnahmen (13.07.2010)</t>
  </si>
  <si>
    <t>-</t>
  </si>
  <si>
    <t>Dazwischen hat es jedoch grössere Bereiche ohne Verjüngung.</t>
  </si>
  <si>
    <t>Himbeerfluren sind nicht mehr feststellbar. Brombeere und Alpenfarn haben überhand genommen. Auf Kuppen weniger Verj. Konkurrenz, in Mulden höchstens Weiden und sehr starke Vegetationskonkurrenz durch Brombeere und Alpenfarn.</t>
  </si>
  <si>
    <t>Verjüngung Wildverbiss</t>
  </si>
  <si>
    <t>Ta hat sich an vielen Orten üppig eingestellt. Sie wird aber nach wie vor sehr stark verbissen und kann nur vereinzelt aufwachsen. Vergl. Sep. Fotodokumentation (Füfischilt_Fotodokumentation ausserhalb FS). 
Schade ist der Rückschnitt der Weiden. So kann nicht beurteilt werden, ob sich darunter Ta-Verjüngung einstellt</t>
  </si>
  <si>
    <t>Die Bejagung muss angepasst werden. Allenfalls lohnt es sich, einen Teil der vorhandenen Naturverjüngung mittels Tok zu schützen. Dazu muss aber die jährliche Pflege sichergestellt werden.</t>
  </si>
  <si>
    <t>Die Unsicherheit der Mischung bleibt bestehen. Mit der gegenwärtigen Verjüngung kann das Minimalprofil nicht erreicht werden. Der Wildeinfluss dürfe entscheidend sein.</t>
  </si>
  <si>
    <t>Moderholz</t>
  </si>
  <si>
    <t>80% der abgestorbenen Fichten sind zusammengebrochen. Es stehen nur noch einzelne Silber-Fichten</t>
  </si>
  <si>
    <t>Die liegenden Stämme sind noch zu wenig zersetzt um als Moderholz zu dienen. Auf einzelen Stämmen müsste die Verjüngung in den nächsten 5 J. einsetzen.</t>
  </si>
  <si>
    <t>Negative Einflüsse auf die Naturverjüngung durch abrollende Stämme wurden nicht beobachtet.</t>
  </si>
  <si>
    <t>Unterständige W'Ta haben sich sehr gut entwickelt, stehen alleine, stark klebastig aber sehr vital.</t>
  </si>
  <si>
    <t>NaiS Formular 2 Kanton Luzern  -  Wirkungsanalyse</t>
  </si>
  <si>
    <t xml:space="preserve">Vogelbeere und Holunder: Prognose nicht eingetroffen, aufwachsende VoBe nur vereinzelt, im oberen Teil der Fläche (50a) tendenzmässig mehr VoBe vorhanden. </t>
  </si>
  <si>
    <t>Bergahorn einzeln +/- regelmässig verteilt ausser in Mulden.Gute Wuchsleistung, 3 - 6 m hoch.</t>
  </si>
  <si>
    <t>Verjüngung Vegetationskonkurenz / "3 Verjüngunstypen"</t>
  </si>
  <si>
    <t xml:space="preserve">Die Weiden haben sich auch auf der ganzen Fläche stark angesiedelt. Nebst Weiden hat es auch noch Birken und Vogelbeeren als Pioniergehölze.
Die Frage, ob sich unter den Weiden Verjüngung einstellt kann leider nicht beantwortet werden, weil sie praktisch überall vor nicht allzu langer Zeit zurückgeschnitten wurden, leider systematisch und radikal.
Vermutlich hätte es genügt, die Weiden-Pflege selektiv zu machen: Zurückschneiden einzelner Bäume oder einzelner protziger Baumteile.
</t>
  </si>
  <si>
    <t>Generell: Die Naturverjüngung hat sich gruppenweise üppig eingestellt, v. a. die Fi verjüngt sich auf Kuppen sehr gut. Ta leider stark verbissen.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</si>
</sst>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0\ &quot;Punkte&quot;"/>
    <numFmt numFmtId="165" formatCode="0.0"/>
  </numFmts>
  <fonts count="40" x14ac:knownFonts="1">
    <font>
      <sz val="10"/>
      <name val="Arial"/>
    </font>
    <font>
      <sz val="10"/>
      <name val="Arial"/>
      <family val="2"/>
    </font>
    <font>
      <b/>
      <sz val="9"/>
      <name val="Arial"/>
      <family val="2"/>
    </font>
    <font>
      <sz val="10"/>
      <name val="Arial"/>
      <family val="2"/>
    </font>
    <font>
      <b/>
      <sz val="11"/>
      <name val="Arial"/>
      <family val="2"/>
    </font>
    <font>
      <sz val="9"/>
      <name val="Arial"/>
      <family val="2"/>
    </font>
    <font>
      <sz val="8"/>
      <name val="Arial"/>
      <family val="2"/>
    </font>
    <font>
      <sz val="8"/>
      <name val="Arial"/>
      <family val="2"/>
    </font>
    <font>
      <sz val="11"/>
      <name val="Arial"/>
      <family val="2"/>
    </font>
    <font>
      <sz val="8"/>
      <name val="Symbol"/>
      <family val="1"/>
      <charset val="2"/>
    </font>
    <font>
      <b/>
      <sz val="8"/>
      <name val="Arial"/>
      <family val="2"/>
    </font>
    <font>
      <sz val="6"/>
      <name val="Arial"/>
      <family val="2"/>
    </font>
    <font>
      <b/>
      <sz val="10"/>
      <name val="Arial"/>
      <family val="2"/>
    </font>
    <font>
      <b/>
      <sz val="14"/>
      <name val="Arial"/>
      <family val="2"/>
    </font>
    <font>
      <i/>
      <sz val="10"/>
      <name val="Arial"/>
      <family val="2"/>
    </font>
    <font>
      <sz val="10"/>
      <name val="Arial"/>
      <family val="2"/>
    </font>
    <font>
      <sz val="10"/>
      <color indexed="10"/>
      <name val="Arial"/>
      <family val="2"/>
    </font>
    <font>
      <sz val="14"/>
      <name val="Arial"/>
      <family val="2"/>
    </font>
    <font>
      <sz val="12"/>
      <name val="Arial"/>
      <family val="2"/>
    </font>
    <font>
      <b/>
      <sz val="14"/>
      <color indexed="10"/>
      <name val="Arial"/>
      <family val="2"/>
    </font>
    <font>
      <i/>
      <sz val="9"/>
      <name val="Arial"/>
      <family val="2"/>
    </font>
    <font>
      <sz val="9"/>
      <color indexed="8"/>
      <name val="Arial"/>
      <family val="2"/>
    </font>
    <font>
      <i/>
      <sz val="9"/>
      <color indexed="8"/>
      <name val="Arial"/>
      <family val="2"/>
    </font>
    <font>
      <sz val="8.5"/>
      <name val="Arial"/>
      <family val="2"/>
    </font>
    <font>
      <sz val="6"/>
      <name val="Arial"/>
      <family val="2"/>
    </font>
    <font>
      <b/>
      <i/>
      <sz val="9"/>
      <name val="Arial"/>
      <family val="2"/>
    </font>
    <font>
      <b/>
      <i/>
      <sz val="10"/>
      <name val="Arial"/>
      <family val="2"/>
    </font>
    <font>
      <b/>
      <sz val="12"/>
      <name val="Arial"/>
      <family val="2"/>
    </font>
    <font>
      <i/>
      <sz val="14"/>
      <name val="Arial"/>
      <family val="2"/>
    </font>
    <font>
      <i/>
      <sz val="16"/>
      <name val="Arial"/>
      <family val="2"/>
    </font>
    <font>
      <b/>
      <sz val="18"/>
      <name val="Arial"/>
      <family val="2"/>
    </font>
    <font>
      <sz val="10"/>
      <color indexed="10"/>
      <name val="Arial"/>
      <family val="2"/>
    </font>
    <font>
      <sz val="12"/>
      <color indexed="10"/>
      <name val="Arial"/>
      <family val="2"/>
    </font>
    <font>
      <b/>
      <sz val="10"/>
      <color indexed="10"/>
      <name val="Arial"/>
      <family val="2"/>
    </font>
    <font>
      <b/>
      <sz val="12"/>
      <color indexed="10"/>
      <name val="Arial"/>
      <family val="2"/>
    </font>
    <font>
      <sz val="10"/>
      <name val="Arial"/>
      <family val="2"/>
    </font>
    <font>
      <sz val="10"/>
      <color indexed="9"/>
      <name val="Arial"/>
      <family val="2"/>
    </font>
    <font>
      <sz val="11"/>
      <color theme="1"/>
      <name val="Calibri"/>
      <family val="2"/>
      <scheme val="minor"/>
    </font>
    <font>
      <sz val="10"/>
      <color rgb="FF000000"/>
      <name val="Arial"/>
      <family val="2"/>
    </font>
    <font>
      <sz val="7"/>
      <name val="Arial"/>
      <family val="2"/>
    </font>
  </fonts>
  <fills count="6">
    <fill>
      <patternFill patternType="none"/>
    </fill>
    <fill>
      <patternFill patternType="gray125"/>
    </fill>
    <fill>
      <patternFill patternType="solid">
        <fgColor indexed="22"/>
        <bgColor indexed="64"/>
      </patternFill>
    </fill>
    <fill>
      <patternFill patternType="lightHorizontal">
        <fgColor indexed="55"/>
      </patternFill>
    </fill>
    <fill>
      <patternFill patternType="lightVertical">
        <fgColor indexed="55"/>
      </patternFill>
    </fill>
    <fill>
      <patternFill patternType="solid">
        <fgColor rgb="FFFFFF00"/>
        <bgColor indexed="64"/>
      </patternFill>
    </fill>
  </fills>
  <borders count="1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top/>
      <bottom style="medium">
        <color indexed="64"/>
      </bottom>
      <diagonal/>
    </border>
    <border>
      <left/>
      <right style="thin">
        <color indexed="64"/>
      </right>
      <top/>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hair">
        <color indexed="64"/>
      </right>
      <top style="hair">
        <color indexed="64"/>
      </top>
      <bottom style="thin">
        <color indexed="64"/>
      </bottom>
      <diagonal/>
    </border>
    <border>
      <left style="medium">
        <color indexed="8"/>
      </left>
      <right style="thin">
        <color indexed="64"/>
      </right>
      <top style="medium">
        <color indexed="8"/>
      </top>
      <bottom style="thin">
        <color indexed="64"/>
      </bottom>
      <diagonal/>
    </border>
    <border>
      <left style="thin">
        <color indexed="64"/>
      </left>
      <right style="thin">
        <color indexed="64"/>
      </right>
      <top style="medium">
        <color indexed="8"/>
      </top>
      <bottom style="thin">
        <color indexed="64"/>
      </bottom>
      <diagonal/>
    </border>
    <border>
      <left style="thin">
        <color indexed="64"/>
      </left>
      <right style="medium">
        <color indexed="8"/>
      </right>
      <top style="medium">
        <color indexed="8"/>
      </top>
      <bottom style="thin">
        <color indexed="64"/>
      </bottom>
      <diagonal/>
    </border>
    <border>
      <left style="medium">
        <color indexed="8"/>
      </left>
      <right style="thin">
        <color indexed="64"/>
      </right>
      <top style="thin">
        <color indexed="64"/>
      </top>
      <bottom style="thin">
        <color indexed="64"/>
      </bottom>
      <diagonal/>
    </border>
    <border>
      <left style="thin">
        <color indexed="64"/>
      </left>
      <right style="medium">
        <color indexed="8"/>
      </right>
      <top style="thin">
        <color indexed="64"/>
      </top>
      <bottom style="thin">
        <color indexed="64"/>
      </bottom>
      <diagonal/>
    </border>
    <border>
      <left style="thin">
        <color indexed="64"/>
      </left>
      <right style="thin">
        <color indexed="64"/>
      </right>
      <top style="thin">
        <color indexed="64"/>
      </top>
      <bottom style="medium">
        <color indexed="8"/>
      </bottom>
      <diagonal/>
    </border>
    <border>
      <left style="thin">
        <color indexed="64"/>
      </left>
      <right style="medium">
        <color indexed="8"/>
      </right>
      <top style="thin">
        <color indexed="64"/>
      </top>
      <bottom style="medium">
        <color indexed="8"/>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hair">
        <color indexed="64"/>
      </bottom>
      <diagonal/>
    </border>
    <border>
      <left style="thin">
        <color indexed="64"/>
      </left>
      <right/>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auto="1"/>
      </left>
      <right/>
      <top style="thick">
        <color auto="1"/>
      </top>
      <bottom style="medium">
        <color auto="1"/>
      </bottom>
      <diagonal/>
    </border>
    <border>
      <left/>
      <right/>
      <top style="thick">
        <color auto="1"/>
      </top>
      <bottom style="medium">
        <color auto="1"/>
      </bottom>
      <diagonal/>
    </border>
    <border>
      <left/>
      <right style="medium">
        <color indexed="64"/>
      </right>
      <top style="thick">
        <color auto="1"/>
      </top>
      <bottom style="medium">
        <color auto="1"/>
      </bottom>
      <diagonal/>
    </border>
    <border>
      <left style="medium">
        <color auto="1"/>
      </left>
      <right/>
      <top style="medium">
        <color auto="1"/>
      </top>
      <bottom style="thick">
        <color auto="1"/>
      </bottom>
      <diagonal/>
    </border>
    <border>
      <left/>
      <right/>
      <top style="medium">
        <color auto="1"/>
      </top>
      <bottom style="thick">
        <color auto="1"/>
      </bottom>
      <diagonal/>
    </border>
    <border>
      <left/>
      <right style="medium">
        <color indexed="64"/>
      </right>
      <top style="medium">
        <color auto="1"/>
      </top>
      <bottom style="thick">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medium">
        <color indexed="64"/>
      </bottom>
      <diagonal/>
    </border>
    <border>
      <left style="medium">
        <color auto="1"/>
      </left>
      <right/>
      <top style="medium">
        <color auto="1"/>
      </top>
      <bottom style="thick">
        <color auto="1"/>
      </bottom>
      <diagonal/>
    </border>
    <border>
      <left style="medium">
        <color auto="1"/>
      </left>
      <right/>
      <top style="medium">
        <color auto="1"/>
      </top>
      <bottom style="thick">
        <color auto="1"/>
      </bottom>
      <diagonal/>
    </border>
    <border>
      <left/>
      <right/>
      <top style="medium">
        <color auto="1"/>
      </top>
      <bottom style="thick">
        <color auto="1"/>
      </bottom>
      <diagonal/>
    </border>
    <border>
      <left/>
      <right style="medium">
        <color auto="1"/>
      </right>
      <top style="medium">
        <color auto="1"/>
      </top>
      <bottom style="thick">
        <color auto="1"/>
      </bottom>
      <diagonal/>
    </border>
    <border>
      <left style="medium">
        <color auto="1"/>
      </left>
      <right style="medium">
        <color auto="1"/>
      </right>
      <top style="thick">
        <color auto="1"/>
      </top>
      <bottom style="medium">
        <color auto="1"/>
      </bottom>
      <diagonal/>
    </border>
    <border>
      <left style="medium">
        <color auto="1"/>
      </left>
      <right style="medium">
        <color auto="1"/>
      </right>
      <top style="medium">
        <color auto="1"/>
      </top>
      <bottom style="thick">
        <color auto="1"/>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12">
    <xf numFmtId="0" fontId="0" fillId="0" borderId="0"/>
    <xf numFmtId="43" fontId="1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5" fillId="0" borderId="0" applyFont="0" applyFill="0" applyBorder="0" applyAlignment="0" applyProtection="0"/>
    <xf numFmtId="43" fontId="3" fillId="0" borderId="0" applyFont="0" applyFill="0" applyBorder="0" applyAlignment="0" applyProtection="0"/>
    <xf numFmtId="43" fontId="35" fillId="0" borderId="0" applyFont="0" applyFill="0" applyBorder="0" applyAlignment="0" applyProtection="0"/>
    <xf numFmtId="0" fontId="3" fillId="0" borderId="0"/>
    <xf numFmtId="0" fontId="37" fillId="0" borderId="0"/>
    <xf numFmtId="0" fontId="1" fillId="0" borderId="0"/>
  </cellStyleXfs>
  <cellXfs count="464">
    <xf numFmtId="0" fontId="0" fillId="0" borderId="0" xfId="0"/>
    <xf numFmtId="0" fontId="3" fillId="0" borderId="0" xfId="0" applyFont="1"/>
    <xf numFmtId="0" fontId="13" fillId="0" borderId="0" xfId="0" applyFont="1" applyAlignment="1">
      <alignment vertical="top"/>
    </xf>
    <xf numFmtId="0" fontId="0" fillId="0" borderId="0" xfId="0" applyAlignment="1">
      <alignment vertical="top" wrapText="1"/>
    </xf>
    <xf numFmtId="0" fontId="12" fillId="0" borderId="1" xfId="0" applyFont="1" applyBorder="1" applyAlignment="1">
      <alignment vertical="top" wrapText="1"/>
    </xf>
    <xf numFmtId="0" fontId="12" fillId="0" borderId="0" xfId="0" applyFont="1" applyAlignment="1">
      <alignment vertical="top" wrapText="1"/>
    </xf>
    <xf numFmtId="0" fontId="0" fillId="0" borderId="1" xfId="0" applyBorder="1" applyAlignment="1">
      <alignment vertical="top" wrapText="1"/>
    </xf>
    <xf numFmtId="0" fontId="12" fillId="0" borderId="0" xfId="0" applyFont="1"/>
    <xf numFmtId="0" fontId="15" fillId="0" borderId="0" xfId="0" applyFont="1"/>
    <xf numFmtId="0" fontId="15" fillId="0" borderId="0" xfId="0" applyFont="1" applyAlignment="1"/>
    <xf numFmtId="0" fontId="17" fillId="0" borderId="0" xfId="0" applyFont="1" applyAlignment="1">
      <alignment vertical="center"/>
    </xf>
    <xf numFmtId="0" fontId="3" fillId="0" borderId="0" xfId="0" applyFont="1" applyAlignment="1">
      <alignment vertical="center"/>
    </xf>
    <xf numFmtId="0" fontId="15" fillId="0" borderId="0" xfId="0" applyFont="1" applyAlignment="1">
      <alignment vertical="center"/>
    </xf>
    <xf numFmtId="0" fontId="18" fillId="0" borderId="0" xfId="0" applyFont="1"/>
    <xf numFmtId="0" fontId="1" fillId="0" borderId="0" xfId="0" applyFont="1"/>
    <xf numFmtId="0" fontId="0" fillId="0" borderId="0" xfId="0" applyBorder="1" applyAlignment="1"/>
    <xf numFmtId="0" fontId="15" fillId="0" borderId="0" xfId="0" applyFont="1" applyBorder="1"/>
    <xf numFmtId="0" fontId="18" fillId="0" borderId="0" xfId="0" applyFont="1" applyBorder="1" applyAlignment="1"/>
    <xf numFmtId="0" fontId="3" fillId="0" borderId="0" xfId="0" applyFont="1" applyBorder="1"/>
    <xf numFmtId="0" fontId="0" fillId="0" borderId="0" xfId="0" applyBorder="1" applyAlignment="1">
      <alignment vertical="top" wrapText="1"/>
    </xf>
    <xf numFmtId="0" fontId="13" fillId="0" borderId="0" xfId="0" applyFont="1"/>
    <xf numFmtId="0" fontId="0" fillId="0" borderId="0" xfId="0" applyBorder="1"/>
    <xf numFmtId="0" fontId="13" fillId="0" borderId="0" xfId="0" applyFont="1" applyFill="1"/>
    <xf numFmtId="0" fontId="0" fillId="0" borderId="0" xfId="0" applyFill="1"/>
    <xf numFmtId="0" fontId="24" fillId="0" borderId="0" xfId="0" applyFont="1" applyFill="1"/>
    <xf numFmtId="0" fontId="20" fillId="0" borderId="1" xfId="0" applyFont="1" applyFill="1" applyBorder="1" applyAlignment="1">
      <alignment horizontal="center" wrapText="1"/>
    </xf>
    <xf numFmtId="0" fontId="5" fillId="0" borderId="1" xfId="0" applyFont="1" applyFill="1" applyBorder="1" applyAlignment="1">
      <alignment wrapText="1"/>
    </xf>
    <xf numFmtId="0" fontId="5" fillId="0" borderId="1" xfId="0" applyFont="1" applyFill="1" applyBorder="1" applyAlignment="1">
      <alignment horizontal="center" wrapText="1"/>
    </xf>
    <xf numFmtId="0" fontId="22" fillId="0" borderId="1" xfId="0" applyFont="1" applyFill="1" applyBorder="1" applyAlignment="1">
      <alignment horizontal="center" wrapText="1"/>
    </xf>
    <xf numFmtId="0" fontId="21" fillId="0" borderId="1" xfId="0" applyFont="1" applyFill="1" applyBorder="1" applyAlignment="1">
      <alignment wrapText="1"/>
    </xf>
    <xf numFmtId="0" fontId="21" fillId="0" borderId="1" xfId="0" applyFont="1" applyFill="1" applyBorder="1" applyAlignment="1">
      <alignment horizontal="center" wrapText="1"/>
    </xf>
    <xf numFmtId="0" fontId="23" fillId="0" borderId="1" xfId="0" applyFont="1" applyFill="1" applyBorder="1" applyAlignment="1">
      <alignment horizontal="center" wrapText="1"/>
    </xf>
    <xf numFmtId="0" fontId="20" fillId="0" borderId="1" xfId="0" applyFont="1" applyFill="1" applyBorder="1" applyAlignment="1">
      <alignment horizontal="center" vertical="top" wrapText="1"/>
    </xf>
    <xf numFmtId="0" fontId="5" fillId="0" borderId="1" xfId="0" applyFont="1" applyFill="1" applyBorder="1" applyAlignment="1">
      <alignment vertical="top" wrapText="1"/>
    </xf>
    <xf numFmtId="0" fontId="5" fillId="0" borderId="1" xfId="0" applyFont="1" applyFill="1" applyBorder="1" applyAlignment="1">
      <alignment horizontal="center" vertical="top" wrapText="1"/>
    </xf>
    <xf numFmtId="0" fontId="20" fillId="0" borderId="1" xfId="0" applyFont="1" applyFill="1" applyBorder="1" applyAlignment="1">
      <alignment wrapText="1"/>
    </xf>
    <xf numFmtId="0" fontId="12" fillId="0" borderId="0" xfId="0" applyFont="1" applyFill="1"/>
    <xf numFmtId="0" fontId="13" fillId="0" borderId="0" xfId="0" applyFont="1" applyAlignment="1">
      <alignment vertical="center"/>
    </xf>
    <xf numFmtId="0" fontId="12" fillId="0" borderId="1" xfId="0" applyFont="1" applyBorder="1" applyAlignment="1">
      <alignment vertical="center"/>
    </xf>
    <xf numFmtId="0" fontId="12" fillId="0" borderId="1" xfId="0" applyFont="1" applyBorder="1"/>
    <xf numFmtId="0" fontId="3" fillId="0" borderId="2" xfId="0" applyFont="1" applyBorder="1" applyAlignment="1">
      <alignment vertical="center"/>
    </xf>
    <xf numFmtId="0" fontId="3" fillId="0" borderId="3" xfId="0" applyFont="1" applyBorder="1"/>
    <xf numFmtId="0" fontId="3" fillId="0" borderId="4" xfId="0" applyFont="1" applyBorder="1"/>
    <xf numFmtId="0" fontId="12" fillId="0" borderId="0" xfId="0" applyFont="1" applyBorder="1" applyAlignment="1">
      <alignment vertical="center"/>
    </xf>
    <xf numFmtId="0" fontId="15" fillId="0" borderId="2" xfId="0" applyFont="1" applyBorder="1"/>
    <xf numFmtId="0" fontId="12" fillId="0" borderId="1" xfId="0" applyFont="1" applyBorder="1" applyAlignment="1">
      <alignment horizontal="center"/>
    </xf>
    <xf numFmtId="0" fontId="0" fillId="0" borderId="1" xfId="0" applyBorder="1"/>
    <xf numFmtId="0" fontId="0" fillId="0" borderId="1" xfId="0" applyBorder="1" applyAlignment="1">
      <alignment horizontal="center"/>
    </xf>
    <xf numFmtId="0" fontId="0" fillId="0" borderId="0" xfId="0"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3" fillId="0" borderId="0" xfId="0" applyFont="1" applyAlignment="1">
      <alignment horizontal="center"/>
    </xf>
    <xf numFmtId="0" fontId="12" fillId="0" borderId="5" xfId="0" applyFont="1" applyBorder="1"/>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vertical="center"/>
    </xf>
    <xf numFmtId="0" fontId="3" fillId="0" borderId="1" xfId="0" applyFont="1" applyBorder="1" applyAlignment="1">
      <alignment horizontal="center" vertical="center"/>
    </xf>
    <xf numFmtId="0" fontId="2" fillId="0" borderId="6" xfId="0" applyFont="1" applyFill="1" applyBorder="1" applyAlignment="1">
      <alignment horizontal="center" vertical="top" wrapText="1"/>
    </xf>
    <xf numFmtId="0" fontId="25" fillId="0" borderId="7" xfId="0" applyFont="1" applyFill="1" applyBorder="1" applyAlignment="1">
      <alignment horizontal="center" vertical="top" wrapText="1"/>
    </xf>
    <xf numFmtId="0" fontId="2" fillId="0" borderId="7" xfId="0" applyFont="1" applyFill="1" applyBorder="1" applyAlignment="1">
      <alignment vertical="top" wrapText="1"/>
    </xf>
    <xf numFmtId="0" fontId="2" fillId="0" borderId="7" xfId="0" applyFont="1" applyFill="1" applyBorder="1" applyAlignment="1">
      <alignment horizontal="center" vertical="top" wrapText="1"/>
    </xf>
    <xf numFmtId="0" fontId="2" fillId="0" borderId="8" xfId="0" applyFont="1" applyFill="1" applyBorder="1" applyAlignment="1">
      <alignment horizontal="center" vertical="top" wrapText="1"/>
    </xf>
    <xf numFmtId="0" fontId="3" fillId="0" borderId="1" xfId="0" applyFont="1" applyBorder="1" applyAlignment="1">
      <alignment horizontal="center"/>
    </xf>
    <xf numFmtId="0" fontId="3" fillId="0" borderId="9" xfId="0" applyFont="1" applyBorder="1" applyAlignment="1">
      <alignment horizontal="center"/>
    </xf>
    <xf numFmtId="0" fontId="0" fillId="0" borderId="0" xfId="0" applyAlignment="1">
      <alignment vertical="top"/>
    </xf>
    <xf numFmtId="0" fontId="0" fillId="0" borderId="0" xfId="0" applyAlignment="1">
      <alignment wrapText="1"/>
    </xf>
    <xf numFmtId="0" fontId="27" fillId="0" borderId="0" xfId="0" applyFont="1" applyAlignment="1" applyProtection="1">
      <alignment horizontal="left"/>
    </xf>
    <xf numFmtId="0" fontId="0" fillId="0" borderId="0" xfId="0" applyBorder="1" applyProtection="1"/>
    <xf numFmtId="0" fontId="0" fillId="0" borderId="0" xfId="0" quotePrefix="1" applyFill="1" applyBorder="1" applyAlignment="1" applyProtection="1">
      <alignment horizontal="left"/>
    </xf>
    <xf numFmtId="0" fontId="0" fillId="0" borderId="0" xfId="0" applyProtection="1"/>
    <xf numFmtId="0" fontId="16" fillId="0" borderId="0" xfId="0" applyFont="1" applyFill="1" applyBorder="1" applyAlignment="1" applyProtection="1">
      <alignment horizontal="left"/>
    </xf>
    <xf numFmtId="0" fontId="16" fillId="0" borderId="0" xfId="0" applyFont="1" applyFill="1" applyBorder="1"/>
    <xf numFmtId="0" fontId="26" fillId="0" borderId="11" xfId="0" applyFont="1" applyFill="1" applyBorder="1" applyAlignment="1" applyProtection="1">
      <alignment horizontal="left" vertical="center"/>
    </xf>
    <xf numFmtId="0" fontId="0" fillId="0" borderId="12" xfId="0" applyFill="1" applyBorder="1" applyAlignment="1" applyProtection="1">
      <alignment horizontal="center"/>
    </xf>
    <xf numFmtId="49" fontId="0" fillId="0" borderId="13" xfId="0" applyNumberFormat="1" applyFill="1" applyBorder="1" applyProtection="1"/>
    <xf numFmtId="49" fontId="0" fillId="0" borderId="14" xfId="0" applyNumberFormat="1" applyFill="1" applyBorder="1" applyProtection="1"/>
    <xf numFmtId="0" fontId="26" fillId="0" borderId="15" xfId="0" applyFont="1" applyFill="1" applyBorder="1" applyAlignment="1" applyProtection="1">
      <alignment vertical="center"/>
    </xf>
    <xf numFmtId="0" fontId="0" fillId="0" borderId="15" xfId="0" applyFill="1" applyBorder="1" applyProtection="1"/>
    <xf numFmtId="164" fontId="26" fillId="0" borderId="15" xfId="0" applyNumberFormat="1" applyFont="1" applyFill="1" applyBorder="1" applyAlignment="1" applyProtection="1">
      <alignment horizontal="center"/>
    </xf>
    <xf numFmtId="0" fontId="1" fillId="0" borderId="12" xfId="0" applyFont="1" applyFill="1" applyBorder="1" applyProtection="1"/>
    <xf numFmtId="49" fontId="1" fillId="0" borderId="13" xfId="0" applyNumberFormat="1" applyFont="1" applyFill="1" applyBorder="1" applyProtection="1"/>
    <xf numFmtId="0" fontId="1" fillId="0" borderId="13" xfId="0" applyFont="1" applyFill="1" applyBorder="1" applyProtection="1"/>
    <xf numFmtId="1" fontId="1" fillId="0" borderId="13" xfId="0" applyNumberFormat="1" applyFont="1" applyFill="1" applyBorder="1" applyAlignment="1" applyProtection="1">
      <alignment horizontal="center"/>
    </xf>
    <xf numFmtId="0" fontId="1" fillId="0" borderId="16" xfId="0" applyFont="1" applyFill="1" applyBorder="1" applyProtection="1"/>
    <xf numFmtId="49" fontId="1" fillId="0" borderId="17" xfId="0" applyNumberFormat="1" applyFont="1" applyFill="1" applyBorder="1" applyProtection="1"/>
    <xf numFmtId="0" fontId="1" fillId="0" borderId="17" xfId="0" applyFont="1" applyFill="1" applyBorder="1" applyProtection="1"/>
    <xf numFmtId="0" fontId="1" fillId="0" borderId="17" xfId="0" applyFont="1" applyFill="1" applyBorder="1" applyAlignment="1" applyProtection="1">
      <alignment horizontal="center"/>
    </xf>
    <xf numFmtId="0" fontId="0" fillId="0" borderId="18" xfId="0" applyFill="1" applyBorder="1" applyProtection="1"/>
    <xf numFmtId="49" fontId="1" fillId="0" borderId="14" xfId="0" applyNumberFormat="1" applyFont="1" applyFill="1" applyBorder="1" applyProtection="1"/>
    <xf numFmtId="0" fontId="0" fillId="0" borderId="14" xfId="0" applyFill="1" applyBorder="1" applyProtection="1"/>
    <xf numFmtId="0" fontId="0" fillId="0" borderId="14" xfId="0" applyFill="1" applyBorder="1" applyAlignment="1" applyProtection="1">
      <alignment horizontal="center"/>
    </xf>
    <xf numFmtId="0" fontId="0" fillId="0" borderId="12" xfId="0" applyFill="1" applyBorder="1" applyProtection="1"/>
    <xf numFmtId="0" fontId="0" fillId="0" borderId="13" xfId="0" applyFill="1" applyBorder="1"/>
    <xf numFmtId="0" fontId="0" fillId="0" borderId="16" xfId="0" applyFill="1" applyBorder="1" applyProtection="1"/>
    <xf numFmtId="49" fontId="0" fillId="0" borderId="17" xfId="0" applyNumberFormat="1" applyFill="1" applyBorder="1" applyProtection="1"/>
    <xf numFmtId="0" fontId="0" fillId="0" borderId="17" xfId="0" applyFill="1" applyBorder="1"/>
    <xf numFmtId="1" fontId="1" fillId="0" borderId="17" xfId="0" applyNumberFormat="1" applyFont="1" applyFill="1" applyBorder="1" applyAlignment="1" applyProtection="1">
      <alignment horizontal="center"/>
    </xf>
    <xf numFmtId="0" fontId="0" fillId="0" borderId="17" xfId="0" applyFill="1" applyBorder="1" applyProtection="1"/>
    <xf numFmtId="1" fontId="1" fillId="0" borderId="14" xfId="0" applyNumberFormat="1" applyFont="1" applyFill="1" applyBorder="1" applyAlignment="1" applyProtection="1">
      <alignment horizontal="center"/>
    </xf>
    <xf numFmtId="0" fontId="14" fillId="0" borderId="0" xfId="0" applyFont="1"/>
    <xf numFmtId="0" fontId="14" fillId="0" borderId="0" xfId="0" applyFont="1" applyProtection="1"/>
    <xf numFmtId="14" fontId="14" fillId="0" borderId="0" xfId="0" applyNumberFormat="1" applyFont="1" applyAlignment="1" applyProtection="1">
      <alignment horizontal="left"/>
    </xf>
    <xf numFmtId="0" fontId="0" fillId="0" borderId="0" xfId="0" applyAlignment="1">
      <alignment vertical="center"/>
    </xf>
    <xf numFmtId="0" fontId="26" fillId="0" borderId="14" xfId="0" applyFont="1" applyFill="1" applyBorder="1" applyAlignment="1" applyProtection="1">
      <alignment horizontal="center" vertical="center"/>
    </xf>
    <xf numFmtId="0" fontId="26" fillId="0" borderId="20" xfId="0" applyFont="1" applyFill="1" applyBorder="1" applyAlignment="1" applyProtection="1">
      <alignment horizontal="center" vertical="center"/>
    </xf>
    <xf numFmtId="4" fontId="16" fillId="0" borderId="0" xfId="4" applyNumberFormat="1" applyFont="1" applyFill="1" applyBorder="1" applyProtection="1"/>
    <xf numFmtId="0" fontId="26" fillId="0" borderId="14" xfId="0" applyFont="1" applyFill="1" applyBorder="1" applyAlignment="1" applyProtection="1">
      <alignment vertical="center"/>
    </xf>
    <xf numFmtId="0" fontId="26" fillId="0" borderId="21" xfId="0" applyFont="1" applyFill="1" applyBorder="1" applyAlignment="1" applyProtection="1">
      <alignment horizontal="center" vertical="center"/>
    </xf>
    <xf numFmtId="0" fontId="0" fillId="0" borderId="13" xfId="0" applyFill="1" applyBorder="1" applyProtection="1"/>
    <xf numFmtId="0" fontId="0" fillId="0" borderId="22" xfId="0" applyFill="1" applyBorder="1" applyAlignment="1" applyProtection="1">
      <alignment horizontal="center"/>
    </xf>
    <xf numFmtId="49" fontId="0" fillId="0" borderId="23" xfId="0" applyNumberFormat="1" applyFill="1" applyBorder="1" applyProtection="1"/>
    <xf numFmtId="0" fontId="0" fillId="0" borderId="23" xfId="0" applyFill="1" applyBorder="1" applyProtection="1"/>
    <xf numFmtId="49" fontId="26" fillId="0" borderId="15" xfId="0" applyNumberFormat="1" applyFont="1" applyFill="1" applyBorder="1" applyAlignment="1" applyProtection="1">
      <alignment vertical="center"/>
    </xf>
    <xf numFmtId="2" fontId="26" fillId="0" borderId="21" xfId="0" applyNumberFormat="1" applyFont="1" applyFill="1" applyBorder="1" applyAlignment="1" applyProtection="1">
      <alignment horizontal="center" vertical="center"/>
    </xf>
    <xf numFmtId="0" fontId="0" fillId="0" borderId="9" xfId="0" applyBorder="1" applyProtection="1"/>
    <xf numFmtId="49" fontId="0" fillId="0" borderId="9" xfId="0" applyNumberFormat="1" applyBorder="1" applyProtection="1"/>
    <xf numFmtId="0" fontId="0" fillId="0" borderId="9" xfId="0" applyBorder="1"/>
    <xf numFmtId="0" fontId="0" fillId="0" borderId="9" xfId="0" applyBorder="1" applyAlignment="1" applyProtection="1">
      <alignment horizontal="center"/>
    </xf>
    <xf numFmtId="0" fontId="0" fillId="0" borderId="24" xfId="0" applyFill="1" applyBorder="1" applyProtection="1"/>
    <xf numFmtId="49" fontId="0" fillId="0" borderId="25" xfId="0" applyNumberFormat="1" applyFill="1" applyBorder="1" applyProtection="1"/>
    <xf numFmtId="0" fontId="0" fillId="0" borderId="25" xfId="0" applyFill="1" applyBorder="1"/>
    <xf numFmtId="0" fontId="0" fillId="0" borderId="25" xfId="0" applyFill="1" applyBorder="1" applyAlignment="1">
      <alignment horizontal="center"/>
    </xf>
    <xf numFmtId="0" fontId="26" fillId="0" borderId="26" xfId="0" applyFont="1" applyFill="1" applyBorder="1" applyAlignment="1" applyProtection="1">
      <alignment horizontal="left" vertical="center" wrapText="1"/>
    </xf>
    <xf numFmtId="0" fontId="0" fillId="0" borderId="27" xfId="0" applyBorder="1" applyAlignment="1">
      <alignment vertical="center" wrapText="1"/>
    </xf>
    <xf numFmtId="164" fontId="26" fillId="0" borderId="14" xfId="0" applyNumberFormat="1" applyFont="1" applyFill="1" applyBorder="1" applyAlignment="1" applyProtection="1">
      <alignment horizontal="center" wrapText="1"/>
    </xf>
    <xf numFmtId="0" fontId="0" fillId="2" borderId="28" xfId="0" applyFill="1" applyBorder="1" applyAlignment="1" applyProtection="1">
      <alignment horizontal="center"/>
      <protection locked="0"/>
    </xf>
    <xf numFmtId="0" fontId="0" fillId="2" borderId="29" xfId="0" applyFill="1" applyBorder="1" applyAlignment="1" applyProtection="1">
      <alignment horizontal="center"/>
      <protection locked="0"/>
    </xf>
    <xf numFmtId="0" fontId="0" fillId="2" borderId="20" xfId="0" applyFill="1" applyBorder="1" applyAlignment="1" applyProtection="1">
      <alignment horizontal="center"/>
      <protection locked="0"/>
    </xf>
    <xf numFmtId="164" fontId="26" fillId="0" borderId="20" xfId="0" applyNumberFormat="1" applyFont="1" applyFill="1" applyBorder="1" applyAlignment="1" applyProtection="1">
      <alignment horizontal="center" wrapText="1"/>
    </xf>
    <xf numFmtId="0" fontId="26" fillId="0" borderId="21" xfId="0" applyFont="1" applyFill="1" applyBorder="1" applyAlignment="1" applyProtection="1">
      <alignment horizontal="center"/>
    </xf>
    <xf numFmtId="2" fontId="0" fillId="2" borderId="30" xfId="0" applyNumberFormat="1" applyFill="1" applyBorder="1" applyAlignment="1" applyProtection="1">
      <alignment horizontal="center"/>
    </xf>
    <xf numFmtId="2" fontId="1" fillId="2" borderId="28" xfId="0" applyNumberFormat="1" applyFont="1" applyFill="1" applyBorder="1" applyAlignment="1" applyProtection="1">
      <alignment horizontal="center"/>
      <protection locked="0"/>
    </xf>
    <xf numFmtId="2" fontId="1" fillId="2" borderId="31" xfId="0" applyNumberFormat="1" applyFont="1" applyFill="1" applyBorder="1" applyAlignment="1" applyProtection="1">
      <alignment horizontal="center"/>
      <protection locked="0"/>
    </xf>
    <xf numFmtId="2" fontId="1" fillId="2" borderId="20" xfId="0" applyNumberFormat="1" applyFont="1" applyFill="1" applyBorder="1" applyAlignment="1" applyProtection="1">
      <alignment horizontal="center"/>
      <protection locked="0"/>
    </xf>
    <xf numFmtId="0" fontId="26" fillId="0" borderId="32" xfId="0" applyFont="1" applyFill="1" applyBorder="1" applyAlignment="1" applyProtection="1">
      <alignment horizontal="left" vertical="center"/>
    </xf>
    <xf numFmtId="0" fontId="26" fillId="0" borderId="33" xfId="0" applyFont="1" applyFill="1" applyBorder="1" applyAlignment="1" applyProtection="1">
      <alignment vertical="center"/>
    </xf>
    <xf numFmtId="0" fontId="0" fillId="0" borderId="17" xfId="0" applyFill="1" applyBorder="1" applyAlignment="1">
      <alignment horizontal="center"/>
    </xf>
    <xf numFmtId="2" fontId="0" fillId="2" borderId="31" xfId="0" applyNumberFormat="1" applyFill="1" applyBorder="1" applyAlignment="1" applyProtection="1">
      <alignment horizontal="center"/>
    </xf>
    <xf numFmtId="0" fontId="0" fillId="0" borderId="33" xfId="0" applyFill="1" applyBorder="1" applyAlignment="1" applyProtection="1">
      <alignment horizontal="center"/>
    </xf>
    <xf numFmtId="1" fontId="0" fillId="2" borderId="31" xfId="0" applyNumberFormat="1" applyFill="1" applyBorder="1" applyAlignment="1" applyProtection="1">
      <alignment horizontal="center"/>
    </xf>
    <xf numFmtId="0" fontId="0" fillId="0" borderId="35" xfId="0" applyFill="1" applyBorder="1" applyProtection="1"/>
    <xf numFmtId="49" fontId="0" fillId="0" borderId="36" xfId="0" applyNumberFormat="1" applyFill="1" applyBorder="1" applyProtection="1"/>
    <xf numFmtId="0" fontId="0" fillId="0" borderId="36" xfId="0" applyFill="1" applyBorder="1" applyAlignment="1">
      <alignment horizontal="center"/>
    </xf>
    <xf numFmtId="165" fontId="0" fillId="2" borderId="37" xfId="0" applyNumberFormat="1" applyFill="1" applyBorder="1" applyAlignment="1" applyProtection="1">
      <alignment horizontal="center"/>
    </xf>
    <xf numFmtId="0" fontId="1" fillId="0" borderId="33" xfId="0" applyFont="1" applyFill="1" applyBorder="1" applyProtection="1"/>
    <xf numFmtId="0" fontId="1" fillId="0" borderId="17" xfId="0" applyFont="1" applyFill="1" applyBorder="1"/>
    <xf numFmtId="0" fontId="1" fillId="0" borderId="36" xfId="0" applyFont="1" applyFill="1" applyBorder="1"/>
    <xf numFmtId="0" fontId="0" fillId="0" borderId="0" xfId="0" applyBorder="1" applyAlignment="1">
      <alignment horizontal="center"/>
    </xf>
    <xf numFmtId="0" fontId="7" fillId="0" borderId="0" xfId="0" applyFont="1"/>
    <xf numFmtId="0" fontId="17" fillId="0" borderId="0" xfId="0" applyFont="1" applyAlignment="1"/>
    <xf numFmtId="0" fontId="28" fillId="0" borderId="0" xfId="0" applyFont="1" applyFill="1" applyAlignment="1" applyProtection="1">
      <alignment horizontal="right" vertical="top"/>
    </xf>
    <xf numFmtId="0" fontId="13" fillId="0" borderId="0" xfId="0" applyFont="1" applyAlignment="1">
      <alignment horizontal="right" vertical="top"/>
    </xf>
    <xf numFmtId="0" fontId="11" fillId="0" borderId="41" xfId="0" applyFont="1" applyBorder="1" applyAlignment="1" applyProtection="1">
      <alignment horizontal="center" vertical="center" wrapText="1"/>
      <protection hidden="1"/>
    </xf>
    <xf numFmtId="0" fontId="15" fillId="0" borderId="0" xfId="0" applyFont="1" applyProtection="1">
      <protection hidden="1"/>
    </xf>
    <xf numFmtId="0" fontId="0" fillId="0" borderId="0" xfId="0" applyBorder="1" applyAlignment="1" applyProtection="1">
      <alignment vertical="top"/>
      <protection hidden="1"/>
    </xf>
    <xf numFmtId="0" fontId="17" fillId="0" borderId="0" xfId="0" applyFont="1" applyAlignment="1" applyProtection="1">
      <protection hidden="1"/>
    </xf>
    <xf numFmtId="0" fontId="13" fillId="0" borderId="38" xfId="0" applyFont="1" applyBorder="1" applyAlignment="1" applyProtection="1">
      <protection hidden="1"/>
    </xf>
    <xf numFmtId="0" fontId="28" fillId="0" borderId="38" xfId="0" applyFont="1" applyBorder="1" applyAlignment="1" applyProtection="1">
      <alignment vertical="top"/>
      <protection hidden="1"/>
    </xf>
    <xf numFmtId="0" fontId="14" fillId="0" borderId="38" xfId="0" applyFont="1" applyBorder="1" applyAlignment="1" applyProtection="1">
      <alignment vertical="top"/>
      <protection hidden="1"/>
    </xf>
    <xf numFmtId="0" fontId="3" fillId="0" borderId="0" xfId="0" applyFont="1" applyAlignment="1" applyProtection="1">
      <alignment vertical="center"/>
      <protection hidden="1"/>
    </xf>
    <xf numFmtId="0" fontId="15" fillId="0" borderId="0" xfId="0" applyFont="1" applyAlignment="1" applyProtection="1">
      <alignment vertical="center"/>
      <protection hidden="1"/>
    </xf>
    <xf numFmtId="0" fontId="6" fillId="0" borderId="41" xfId="0" applyFont="1" applyBorder="1" applyAlignment="1" applyProtection="1">
      <alignment horizontal="center" wrapText="1"/>
      <protection hidden="1"/>
    </xf>
    <xf numFmtId="0" fontId="3" fillId="3" borderId="42" xfId="0" applyFont="1" applyFill="1" applyBorder="1" applyAlignment="1" applyProtection="1">
      <alignment horizontal="center" vertical="top" wrapText="1"/>
      <protection hidden="1"/>
    </xf>
    <xf numFmtId="0" fontId="6" fillId="0" borderId="43" xfId="0" applyFont="1" applyBorder="1" applyAlignment="1" applyProtection="1">
      <alignment horizontal="center" wrapText="1"/>
      <protection hidden="1"/>
    </xf>
    <xf numFmtId="0" fontId="3" fillId="4" borderId="44" xfId="0" applyFont="1" applyFill="1" applyBorder="1" applyAlignment="1" applyProtection="1">
      <alignment horizontal="center" vertical="top" wrapText="1"/>
      <protection hidden="1"/>
    </xf>
    <xf numFmtId="0" fontId="12" fillId="0" borderId="45" xfId="0" applyFont="1" applyBorder="1" applyAlignment="1" applyProtection="1">
      <alignment vertical="center"/>
      <protection hidden="1"/>
    </xf>
    <xf numFmtId="0" fontId="6" fillId="0" borderId="41" xfId="0" applyFont="1" applyBorder="1" applyAlignment="1" applyProtection="1">
      <alignment horizontal="left" vertical="center"/>
      <protection hidden="1"/>
    </xf>
    <xf numFmtId="0" fontId="15" fillId="0" borderId="41" xfId="0" applyFont="1" applyBorder="1" applyProtection="1">
      <protection hidden="1"/>
    </xf>
    <xf numFmtId="0" fontId="3" fillId="0" borderId="41" xfId="0" applyFont="1" applyBorder="1" applyAlignment="1" applyProtection="1">
      <protection hidden="1"/>
    </xf>
    <xf numFmtId="0" fontId="9" fillId="0" borderId="41" xfId="0" applyFont="1" applyBorder="1" applyAlignment="1" applyProtection="1">
      <alignment horizontal="left" vertical="center"/>
      <protection hidden="1"/>
    </xf>
    <xf numFmtId="0" fontId="3" fillId="0" borderId="45" xfId="0" applyFont="1" applyBorder="1" applyAlignment="1" applyProtection="1">
      <protection hidden="1"/>
    </xf>
    <xf numFmtId="0" fontId="6" fillId="0" borderId="41" xfId="0" applyFont="1" applyBorder="1" applyAlignment="1" applyProtection="1">
      <protection hidden="1"/>
    </xf>
    <xf numFmtId="0" fontId="6" fillId="0" borderId="41" xfId="0" applyFont="1" applyBorder="1" applyProtection="1">
      <protection hidden="1"/>
    </xf>
    <xf numFmtId="0" fontId="6" fillId="0" borderId="41" xfId="0" applyFont="1" applyBorder="1" applyAlignment="1" applyProtection="1">
      <alignment vertical="top"/>
      <protection hidden="1"/>
    </xf>
    <xf numFmtId="0" fontId="15" fillId="0" borderId="43" xfId="0" applyFont="1" applyBorder="1" applyProtection="1">
      <protection hidden="1"/>
    </xf>
    <xf numFmtId="0" fontId="2" fillId="0" borderId="41" xfId="0" applyFont="1" applyBorder="1" applyAlignment="1" applyProtection="1">
      <protection hidden="1"/>
    </xf>
    <xf numFmtId="0" fontId="10" fillId="0" borderId="41" xfId="0" applyFont="1" applyBorder="1" applyAlignment="1" applyProtection="1">
      <alignment horizontal="left" vertical="center"/>
      <protection hidden="1"/>
    </xf>
    <xf numFmtId="0" fontId="15" fillId="0" borderId="46" xfId="0" applyFont="1" applyBorder="1" applyProtection="1">
      <protection hidden="1"/>
    </xf>
    <xf numFmtId="0" fontId="6" fillId="0" borderId="46" xfId="0" applyFont="1" applyBorder="1" applyAlignment="1" applyProtection="1">
      <alignment horizontal="right"/>
      <protection hidden="1"/>
    </xf>
    <xf numFmtId="0" fontId="6" fillId="0" borderId="46" xfId="0" applyFont="1" applyBorder="1" applyAlignment="1" applyProtection="1">
      <alignment horizontal="left" vertical="center"/>
      <protection hidden="1"/>
    </xf>
    <xf numFmtId="0" fontId="15" fillId="0" borderId="46" xfId="0" applyFont="1" applyFill="1" applyBorder="1" applyAlignment="1" applyProtection="1">
      <alignment wrapText="1"/>
      <protection hidden="1"/>
    </xf>
    <xf numFmtId="0" fontId="15" fillId="0" borderId="0" xfId="0" applyFont="1" applyFill="1" applyBorder="1" applyAlignment="1" applyProtection="1">
      <alignment wrapText="1"/>
      <protection hidden="1"/>
    </xf>
    <xf numFmtId="0" fontId="15" fillId="0" borderId="0" xfId="0" applyFont="1" applyAlignment="1" applyProtection="1">
      <alignment wrapText="1"/>
      <protection hidden="1"/>
    </xf>
    <xf numFmtId="0" fontId="18" fillId="0" borderId="0" xfId="0" applyFont="1" applyProtection="1">
      <protection hidden="1"/>
    </xf>
    <xf numFmtId="0" fontId="0" fillId="0" borderId="40" xfId="0" applyBorder="1" applyAlignment="1" applyProtection="1">
      <alignment vertical="center"/>
      <protection locked="0"/>
    </xf>
    <xf numFmtId="0" fontId="0" fillId="0" borderId="40" xfId="0" applyBorder="1" applyAlignment="1" applyProtection="1">
      <alignment horizontal="left" vertical="center"/>
      <protection locked="0"/>
    </xf>
    <xf numFmtId="0" fontId="6" fillId="3" borderId="49" xfId="0" applyFont="1" applyFill="1" applyBorder="1" applyAlignment="1" applyProtection="1">
      <alignment horizontal="center" vertical="top" wrapText="1"/>
      <protection locked="0"/>
    </xf>
    <xf numFmtId="0" fontId="6" fillId="3" borderId="50" xfId="0" applyFont="1" applyFill="1" applyBorder="1" applyAlignment="1" applyProtection="1">
      <alignment horizontal="center" vertical="top" wrapText="1"/>
      <protection locked="0"/>
    </xf>
    <xf numFmtId="0" fontId="6" fillId="3" borderId="51" xfId="0" applyFont="1" applyFill="1" applyBorder="1" applyAlignment="1" applyProtection="1">
      <alignment horizontal="centerContinuous" vertical="top"/>
      <protection locked="0"/>
    </xf>
    <xf numFmtId="0" fontId="6" fillId="3" borderId="52" xfId="0" applyFont="1" applyFill="1" applyBorder="1" applyAlignment="1" applyProtection="1">
      <alignment horizontal="center" vertical="top" wrapText="1"/>
      <protection locked="0"/>
    </xf>
    <xf numFmtId="0" fontId="6" fillId="3" borderId="39" xfId="0" applyFont="1" applyFill="1" applyBorder="1" applyAlignment="1" applyProtection="1">
      <alignment horizontal="center" vertical="top" wrapText="1"/>
      <protection locked="0"/>
    </xf>
    <xf numFmtId="0" fontId="6" fillId="3" borderId="53" xfId="0" applyFont="1" applyFill="1" applyBorder="1" applyAlignment="1" applyProtection="1">
      <alignment horizontal="centerContinuous" vertical="top"/>
      <protection locked="0"/>
    </xf>
    <xf numFmtId="0" fontId="1" fillId="3" borderId="52" xfId="0" applyFont="1" applyFill="1" applyBorder="1" applyAlignment="1" applyProtection="1">
      <alignment horizontal="center" vertical="top" wrapText="1"/>
      <protection locked="0"/>
    </xf>
    <xf numFmtId="0" fontId="1" fillId="3" borderId="39" xfId="0" applyFont="1" applyFill="1" applyBorder="1" applyAlignment="1" applyProtection="1">
      <alignment horizontal="center" vertical="top" wrapText="1"/>
      <protection locked="0"/>
    </xf>
    <xf numFmtId="0" fontId="1" fillId="3" borderId="53" xfId="0" applyFont="1" applyFill="1" applyBorder="1" applyAlignment="1" applyProtection="1">
      <alignment horizontal="center" vertical="top" wrapText="1"/>
      <protection locked="0"/>
    </xf>
    <xf numFmtId="0" fontId="1" fillId="4" borderId="52" xfId="0" applyFont="1" applyFill="1" applyBorder="1" applyAlignment="1" applyProtection="1">
      <alignment horizontal="center" vertical="top" wrapText="1"/>
      <protection locked="0"/>
    </xf>
    <xf numFmtId="0" fontId="1" fillId="4" borderId="39" xfId="0" applyFont="1" applyFill="1" applyBorder="1" applyAlignment="1" applyProtection="1">
      <alignment horizontal="center" vertical="top" wrapText="1"/>
      <protection locked="0"/>
    </xf>
    <xf numFmtId="0" fontId="1" fillId="4" borderId="53" xfId="0" applyFont="1" applyFill="1" applyBorder="1" applyAlignment="1" applyProtection="1">
      <alignment horizontal="center" vertical="top" wrapText="1"/>
      <protection locked="0"/>
    </xf>
    <xf numFmtId="0" fontId="1" fillId="0" borderId="54" xfId="0" applyFont="1" applyBorder="1" applyAlignment="1" applyProtection="1">
      <alignment horizontal="center" vertical="top" wrapText="1"/>
      <protection locked="0"/>
    </xf>
    <xf numFmtId="0" fontId="1" fillId="0" borderId="55" xfId="0" applyFont="1" applyBorder="1" applyAlignment="1" applyProtection="1">
      <alignment horizontal="center" vertical="top" wrapText="1"/>
      <protection locked="0"/>
    </xf>
    <xf numFmtId="0" fontId="6" fillId="0" borderId="56" xfId="0" applyFont="1" applyBorder="1" applyAlignment="1" applyProtection="1">
      <alignment horizontal="centerContinuous" vertical="top"/>
      <protection locked="0"/>
    </xf>
    <xf numFmtId="0" fontId="15" fillId="0" borderId="54" xfId="0" applyFont="1" applyBorder="1" applyAlignment="1" applyProtection="1">
      <alignment horizontal="center" vertical="top" wrapText="1"/>
      <protection locked="0"/>
    </xf>
    <xf numFmtId="0" fontId="15" fillId="0" borderId="55" xfId="0" applyFont="1" applyBorder="1" applyAlignment="1" applyProtection="1">
      <alignment horizontal="center" vertical="top" wrapText="1"/>
      <protection locked="0"/>
    </xf>
    <xf numFmtId="0" fontId="2" fillId="0" borderId="60" xfId="0" applyFont="1" applyFill="1" applyBorder="1" applyAlignment="1">
      <alignment horizontal="center" vertical="top" wrapText="1"/>
    </xf>
    <xf numFmtId="0" fontId="25" fillId="0" borderId="61" xfId="0" applyFont="1" applyFill="1" applyBorder="1" applyAlignment="1">
      <alignment horizontal="center" vertical="top" wrapText="1"/>
    </xf>
    <xf numFmtId="0" fontId="2" fillId="0" borderId="61" xfId="0" applyFont="1" applyFill="1" applyBorder="1" applyAlignment="1">
      <alignment vertical="top" wrapText="1"/>
    </xf>
    <xf numFmtId="0" fontId="2" fillId="0" borderId="61" xfId="0" applyFont="1" applyFill="1" applyBorder="1" applyAlignment="1">
      <alignment horizontal="center" vertical="top" wrapText="1"/>
    </xf>
    <xf numFmtId="0" fontId="2" fillId="0" borderId="62" xfId="0" applyFont="1" applyFill="1" applyBorder="1" applyAlignment="1">
      <alignment horizontal="center" vertical="top" wrapText="1"/>
    </xf>
    <xf numFmtId="0" fontId="5" fillId="0" borderId="63" xfId="0" applyFont="1" applyFill="1" applyBorder="1" applyAlignment="1">
      <alignment horizontal="center" wrapText="1"/>
    </xf>
    <xf numFmtId="0" fontId="5" fillId="0" borderId="64" xfId="0" applyFont="1" applyFill="1" applyBorder="1" applyAlignment="1">
      <alignment horizontal="center" wrapText="1"/>
    </xf>
    <xf numFmtId="0" fontId="20" fillId="0" borderId="65" xfId="0" applyFont="1" applyFill="1" applyBorder="1" applyAlignment="1">
      <alignment horizontal="center" vertical="top" wrapText="1"/>
    </xf>
    <xf numFmtId="0" fontId="5" fillId="0" borderId="65" xfId="0" applyFont="1" applyFill="1" applyBorder="1" applyAlignment="1">
      <alignment vertical="top" wrapText="1"/>
    </xf>
    <xf numFmtId="0" fontId="5" fillId="0" borderId="65" xfId="0" applyFont="1" applyFill="1" applyBorder="1" applyAlignment="1">
      <alignment horizontal="center" vertical="top" wrapText="1"/>
    </xf>
    <xf numFmtId="0" fontId="5" fillId="0" borderId="66" xfId="0" applyFont="1" applyFill="1" applyBorder="1" applyAlignment="1">
      <alignment horizontal="center" wrapText="1"/>
    </xf>
    <xf numFmtId="0" fontId="0" fillId="0" borderId="44" xfId="0" applyFill="1" applyBorder="1" applyAlignment="1">
      <alignment horizontal="center" vertical="center"/>
    </xf>
    <xf numFmtId="0" fontId="0" fillId="0" borderId="67" xfId="0" applyFill="1" applyBorder="1" applyAlignment="1">
      <alignment horizontal="center" vertical="center"/>
    </xf>
    <xf numFmtId="0" fontId="0" fillId="0" borderId="0" xfId="0" applyAlignment="1">
      <alignment horizontal="center" vertical="center"/>
    </xf>
    <xf numFmtId="0" fontId="3" fillId="0" borderId="68" xfId="0" applyFont="1" applyFill="1" applyBorder="1" applyAlignment="1">
      <alignment horizontal="center" vertical="center"/>
    </xf>
    <xf numFmtId="0" fontId="29" fillId="0" borderId="38" xfId="0" applyFont="1" applyBorder="1" applyAlignment="1" applyProtection="1">
      <alignment horizontal="right" vertical="top"/>
      <protection hidden="1"/>
    </xf>
    <xf numFmtId="0" fontId="30" fillId="0" borderId="0" xfId="0" applyFont="1" applyBorder="1" applyAlignment="1" applyProtection="1">
      <alignment horizontal="right" vertical="top"/>
      <protection hidden="1"/>
    </xf>
    <xf numFmtId="0" fontId="3" fillId="0" borderId="40" xfId="0" applyFont="1" applyBorder="1" applyAlignment="1" applyProtection="1">
      <alignment vertical="center"/>
    </xf>
    <xf numFmtId="0" fontId="0" fillId="0" borderId="40" xfId="0" applyBorder="1" applyAlignment="1" applyProtection="1"/>
    <xf numFmtId="0" fontId="32" fillId="0" borderId="0" xfId="0" applyFont="1" applyAlignment="1">
      <alignment vertical="top" wrapText="1"/>
    </xf>
    <xf numFmtId="0" fontId="19" fillId="0" borderId="0" xfId="0" applyFont="1" applyBorder="1" applyAlignment="1" applyProtection="1">
      <alignment vertical="top" wrapText="1"/>
    </xf>
    <xf numFmtId="0" fontId="34" fillId="0" borderId="0" xfId="0" applyFont="1" applyAlignment="1">
      <alignment vertical="top" wrapText="1"/>
    </xf>
    <xf numFmtId="0" fontId="33" fillId="0" borderId="0" xfId="0" applyFont="1"/>
    <xf numFmtId="0" fontId="36" fillId="0" borderId="0" xfId="0" applyFont="1" applyBorder="1" applyAlignment="1" applyProtection="1">
      <alignment vertical="top"/>
      <protection hidden="1"/>
    </xf>
    <xf numFmtId="0" fontId="36" fillId="0" borderId="0" xfId="0" applyFont="1" applyBorder="1" applyAlignment="1" applyProtection="1">
      <alignment vertical="top"/>
      <protection locked="0" hidden="1"/>
    </xf>
    <xf numFmtId="0" fontId="17" fillId="0" borderId="77" xfId="0" applyFont="1" applyBorder="1" applyAlignment="1" applyProtection="1">
      <protection hidden="1"/>
    </xf>
    <xf numFmtId="0" fontId="17" fillId="0" borderId="80" xfId="0" applyFont="1" applyBorder="1" applyAlignment="1" applyProtection="1">
      <protection hidden="1"/>
    </xf>
    <xf numFmtId="0" fontId="0" fillId="0" borderId="38" xfId="0" applyBorder="1" applyAlignment="1" applyProtection="1"/>
    <xf numFmtId="0" fontId="4" fillId="0" borderId="38" xfId="0" applyFont="1" applyBorder="1" applyAlignment="1" applyProtection="1">
      <alignment horizontal="center" vertical="center"/>
      <protection hidden="1"/>
    </xf>
    <xf numFmtId="0" fontId="3" fillId="0" borderId="70" xfId="0" applyFont="1" applyBorder="1" applyAlignment="1" applyProtection="1">
      <alignment vertical="center"/>
      <protection hidden="1"/>
    </xf>
    <xf numFmtId="0" fontId="1" fillId="0" borderId="83" xfId="0" applyFont="1" applyBorder="1" applyAlignment="1" applyProtection="1">
      <alignment horizontal="left" vertical="center"/>
      <protection hidden="1"/>
    </xf>
    <xf numFmtId="0" fontId="1" fillId="0" borderId="52" xfId="0" applyFont="1" applyBorder="1"/>
    <xf numFmtId="0" fontId="15" fillId="0" borderId="84" xfId="0" applyFont="1" applyBorder="1" applyProtection="1">
      <protection hidden="1"/>
    </xf>
    <xf numFmtId="0" fontId="0" fillId="0" borderId="89" xfId="0" applyBorder="1" applyAlignment="1" applyProtection="1"/>
    <xf numFmtId="0" fontId="6" fillId="0" borderId="84" xfId="0" applyFont="1" applyBorder="1" applyAlignment="1" applyProtection="1">
      <alignment horizontal="left" vertical="center"/>
      <protection hidden="1"/>
    </xf>
    <xf numFmtId="0" fontId="17" fillId="0" borderId="90" xfId="0" applyFont="1" applyBorder="1" applyAlignment="1" applyProtection="1">
      <protection hidden="1"/>
    </xf>
    <xf numFmtId="0" fontId="17" fillId="0" borderId="94" xfId="0" applyFont="1" applyBorder="1" applyAlignment="1" applyProtection="1">
      <protection hidden="1"/>
    </xf>
    <xf numFmtId="0" fontId="17" fillId="0" borderId="95" xfId="0" applyFont="1" applyBorder="1" applyAlignment="1" applyProtection="1">
      <protection hidden="1"/>
    </xf>
    <xf numFmtId="0" fontId="4" fillId="0" borderId="96" xfId="0" applyFont="1" applyBorder="1" applyAlignment="1" applyProtection="1">
      <protection hidden="1"/>
    </xf>
    <xf numFmtId="0" fontId="4" fillId="0" borderId="97" xfId="0" applyFont="1" applyBorder="1" applyAlignment="1" applyProtection="1">
      <alignment vertical="center"/>
      <protection hidden="1"/>
    </xf>
    <xf numFmtId="0" fontId="4" fillId="0" borderId="98" xfId="0" applyFont="1" applyBorder="1" applyAlignment="1" applyProtection="1">
      <protection hidden="1"/>
    </xf>
    <xf numFmtId="0" fontId="4" fillId="0" borderId="99" xfId="11" applyFont="1" applyBorder="1"/>
    <xf numFmtId="0" fontId="4" fillId="0" borderId="100" xfId="11" applyFont="1" applyBorder="1"/>
    <xf numFmtId="0" fontId="4" fillId="0" borderId="101" xfId="11" applyFont="1" applyBorder="1"/>
    <xf numFmtId="0" fontId="12" fillId="0" borderId="102" xfId="11" applyFont="1" applyBorder="1" applyAlignment="1">
      <alignment horizontal="left" vertical="center"/>
    </xf>
    <xf numFmtId="0" fontId="1" fillId="0" borderId="0" xfId="11"/>
    <xf numFmtId="0" fontId="4" fillId="0" borderId="103" xfId="11" applyFont="1" applyBorder="1"/>
    <xf numFmtId="0" fontId="4" fillId="0" borderId="104" xfId="11" applyFont="1" applyBorder="1"/>
    <xf numFmtId="0" fontId="4" fillId="0" borderId="104" xfId="11" applyFont="1" applyBorder="1" applyAlignment="1">
      <alignment horizontal="left"/>
    </xf>
    <xf numFmtId="0" fontId="4" fillId="0" borderId="104" xfId="11" applyFont="1" applyBorder="1" applyAlignment="1">
      <alignment horizontal="center"/>
    </xf>
    <xf numFmtId="14" fontId="6" fillId="0" borderId="57" xfId="11" applyNumberFormat="1" applyFont="1" applyBorder="1" applyAlignment="1">
      <alignment horizontal="left" vertical="center"/>
    </xf>
    <xf numFmtId="0" fontId="4" fillId="0" borderId="44" xfId="11" applyFont="1" applyBorder="1" applyAlignment="1">
      <alignment vertical="center"/>
    </xf>
    <xf numFmtId="0" fontId="4" fillId="0" borderId="105" xfId="11" applyFont="1" applyBorder="1" applyAlignment="1">
      <alignment horizontal="left" vertical="center"/>
    </xf>
    <xf numFmtId="0" fontId="4" fillId="5" borderId="105" xfId="11" applyFont="1" applyFill="1" applyBorder="1" applyAlignment="1">
      <alignment vertical="center"/>
    </xf>
    <xf numFmtId="0" fontId="2" fillId="0" borderId="72" xfId="11" applyFont="1" applyBorder="1" applyAlignment="1">
      <alignment horizontal="left" vertical="center"/>
    </xf>
    <xf numFmtId="0" fontId="6" fillId="0" borderId="71" xfId="11" applyFont="1" applyBorder="1" applyAlignment="1">
      <alignment horizontal="left" vertical="center" wrapText="1"/>
    </xf>
    <xf numFmtId="0" fontId="5" fillId="0" borderId="110" xfId="11" applyFont="1" applyBorder="1" applyAlignment="1" applyProtection="1">
      <alignment horizontal="left" vertical="center"/>
      <protection locked="0"/>
    </xf>
    <xf numFmtId="0" fontId="5" fillId="0" borderId="114" xfId="11" applyFont="1" applyBorder="1" applyAlignment="1" applyProtection="1">
      <alignment horizontal="left" vertical="center"/>
      <protection locked="0"/>
    </xf>
    <xf numFmtId="0" fontId="1" fillId="0" borderId="107" xfId="11" applyFont="1" applyBorder="1" applyAlignment="1" applyProtection="1">
      <alignment horizontal="left" vertical="top" wrapText="1"/>
      <protection locked="0"/>
    </xf>
    <xf numFmtId="0" fontId="1" fillId="0" borderId="108" xfId="11" applyFont="1" applyBorder="1" applyAlignment="1" applyProtection="1">
      <alignment horizontal="left" vertical="top"/>
      <protection locked="0"/>
    </xf>
    <xf numFmtId="0" fontId="1" fillId="0" borderId="109" xfId="11" applyFont="1" applyBorder="1" applyAlignment="1" applyProtection="1">
      <alignment horizontal="left" vertical="top"/>
      <protection locked="0"/>
    </xf>
    <xf numFmtId="0" fontId="1" fillId="0" borderId="106" xfId="11" applyFont="1" applyBorder="1" applyAlignment="1" applyProtection="1">
      <alignment horizontal="right" vertical="top"/>
      <protection locked="0"/>
    </xf>
    <xf numFmtId="0" fontId="1" fillId="0" borderId="110" xfId="11" applyFont="1" applyBorder="1" applyAlignment="1" applyProtection="1">
      <alignment horizontal="right" vertical="top"/>
      <protection locked="0"/>
    </xf>
    <xf numFmtId="49" fontId="1" fillId="0" borderId="110" xfId="11" applyNumberFormat="1" applyFont="1" applyBorder="1" applyAlignment="1" applyProtection="1">
      <alignment horizontal="right" vertical="top"/>
      <protection locked="0"/>
    </xf>
    <xf numFmtId="0" fontId="1" fillId="0" borderId="110" xfId="11" applyFont="1" applyBorder="1" applyAlignment="1" applyProtection="1">
      <alignment horizontal="right" vertical="top" wrapText="1"/>
      <protection locked="0"/>
    </xf>
    <xf numFmtId="0" fontId="1" fillId="0" borderId="108" xfId="11" applyFont="1" applyBorder="1" applyAlignment="1" applyProtection="1">
      <alignment horizontal="left" vertical="top" wrapText="1"/>
      <protection locked="0"/>
    </xf>
    <xf numFmtId="0" fontId="1" fillId="0" borderId="109" xfId="11" applyFont="1" applyBorder="1" applyAlignment="1" applyProtection="1">
      <alignment horizontal="left" vertical="top" wrapText="1"/>
      <protection locked="0"/>
    </xf>
    <xf numFmtId="0" fontId="1" fillId="0" borderId="0" xfId="11" applyAlignment="1">
      <alignment wrapText="1"/>
    </xf>
    <xf numFmtId="0" fontId="4" fillId="5" borderId="100" xfId="11" applyFont="1" applyFill="1" applyBorder="1"/>
    <xf numFmtId="0" fontId="4" fillId="0" borderId="105" xfId="11" applyFont="1" applyBorder="1" applyAlignment="1">
      <alignment vertical="center"/>
    </xf>
    <xf numFmtId="0" fontId="5" fillId="0" borderId="110" xfId="11" applyFont="1" applyBorder="1" applyAlignment="1" applyProtection="1">
      <alignment horizontal="right" vertical="top" wrapText="1"/>
      <protection locked="0"/>
    </xf>
    <xf numFmtId="0" fontId="1" fillId="0" borderId="107" xfId="11" applyBorder="1" applyAlignment="1" applyProtection="1">
      <alignment horizontal="left" vertical="top" wrapText="1"/>
      <protection locked="0"/>
    </xf>
    <xf numFmtId="0" fontId="1" fillId="0" borderId="108" xfId="11" applyBorder="1" applyAlignment="1" applyProtection="1">
      <alignment horizontal="left" vertical="top" wrapText="1"/>
      <protection locked="0"/>
    </xf>
    <xf numFmtId="0" fontId="1" fillId="0" borderId="109" xfId="11" applyBorder="1" applyAlignment="1" applyProtection="1">
      <alignment horizontal="left" vertical="top" wrapText="1"/>
      <protection locked="0"/>
    </xf>
    <xf numFmtId="0" fontId="4" fillId="0" borderId="52" xfId="0" applyFont="1" applyBorder="1" applyAlignment="1" applyProtection="1">
      <alignment horizontal="center" vertical="top"/>
      <protection locked="0"/>
    </xf>
    <xf numFmtId="0" fontId="4" fillId="0" borderId="0" xfId="0" applyFont="1" applyBorder="1" applyAlignment="1" applyProtection="1">
      <alignment horizontal="center" vertical="top"/>
      <protection locked="0"/>
    </xf>
    <xf numFmtId="0" fontId="4" fillId="0" borderId="58" xfId="0" applyFont="1" applyBorder="1" applyAlignment="1" applyProtection="1">
      <alignment horizontal="center" vertical="top"/>
      <protection locked="0"/>
    </xf>
    <xf numFmtId="0" fontId="4" fillId="0" borderId="54" xfId="0" applyFont="1" applyBorder="1" applyAlignment="1" applyProtection="1">
      <alignment horizontal="center" vertical="top"/>
      <protection locked="0"/>
    </xf>
    <xf numFmtId="0" fontId="4" fillId="0" borderId="38" xfId="0" applyFont="1" applyBorder="1" applyAlignment="1" applyProtection="1">
      <alignment horizontal="center" vertical="top"/>
      <protection locked="0"/>
    </xf>
    <xf numFmtId="0" fontId="4" fillId="0" borderId="70" xfId="0" applyFont="1" applyBorder="1" applyAlignment="1" applyProtection="1">
      <alignment horizontal="center" vertical="top"/>
      <protection locked="0"/>
    </xf>
    <xf numFmtId="0" fontId="6" fillId="0" borderId="88" xfId="0" applyFont="1" applyBorder="1" applyAlignment="1" applyProtection="1">
      <alignment horizontal="left" vertical="top" wrapText="1"/>
      <protection locked="0"/>
    </xf>
    <xf numFmtId="0" fontId="6" fillId="0" borderId="84" xfId="0" applyFont="1" applyBorder="1" applyAlignment="1" applyProtection="1">
      <alignment horizontal="left" vertical="top" wrapText="1"/>
      <protection locked="0"/>
    </xf>
    <xf numFmtId="0" fontId="6" fillId="0" borderId="85" xfId="0" applyFont="1" applyBorder="1" applyAlignment="1" applyProtection="1">
      <alignment horizontal="left" vertical="top" wrapText="1"/>
      <protection locked="0"/>
    </xf>
    <xf numFmtId="0" fontId="6" fillId="0" borderId="34"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58" xfId="0" applyFont="1" applyBorder="1" applyAlignment="1" applyProtection="1">
      <alignment horizontal="left" vertical="top" wrapText="1"/>
      <protection locked="0"/>
    </xf>
    <xf numFmtId="0" fontId="6" fillId="0" borderId="74" xfId="0" applyFont="1" applyBorder="1" applyAlignment="1" applyProtection="1">
      <alignment horizontal="left" vertical="top" wrapText="1"/>
      <protection locked="0"/>
    </xf>
    <xf numFmtId="0" fontId="6" fillId="0" borderId="38" xfId="0" applyFont="1" applyBorder="1" applyAlignment="1" applyProtection="1">
      <alignment horizontal="left" vertical="top" wrapText="1"/>
      <protection locked="0"/>
    </xf>
    <xf numFmtId="0" fontId="6" fillId="0" borderId="70" xfId="0" applyFont="1" applyBorder="1" applyAlignment="1" applyProtection="1">
      <alignment horizontal="left" vertical="top" wrapText="1"/>
      <protection locked="0"/>
    </xf>
    <xf numFmtId="0" fontId="4" fillId="0" borderId="74" xfId="0" applyFont="1" applyBorder="1" applyAlignment="1" applyProtection="1">
      <alignment horizontal="left" vertical="center"/>
      <protection hidden="1"/>
    </xf>
    <xf numFmtId="0" fontId="12" fillId="0" borderId="38" xfId="0" applyFont="1" applyBorder="1" applyAlignment="1" applyProtection="1">
      <alignment vertical="center"/>
      <protection hidden="1"/>
    </xf>
    <xf numFmtId="49" fontId="5" fillId="0" borderId="0" xfId="0" applyNumberFormat="1" applyFont="1" applyBorder="1" applyAlignment="1" applyProtection="1">
      <alignment horizontal="left" vertical="center" wrapText="1" indent="3"/>
      <protection hidden="1"/>
    </xf>
    <xf numFmtId="49" fontId="5" fillId="0" borderId="58" xfId="0" applyNumberFormat="1" applyFont="1" applyBorder="1" applyAlignment="1" applyProtection="1">
      <alignment horizontal="left" vertical="center" wrapText="1" indent="3"/>
      <protection hidden="1"/>
    </xf>
    <xf numFmtId="49" fontId="5" fillId="0" borderId="38" xfId="0" applyNumberFormat="1" applyFont="1" applyBorder="1" applyAlignment="1" applyProtection="1">
      <alignment horizontal="left" vertical="center" wrapText="1" indent="3"/>
      <protection hidden="1"/>
    </xf>
    <xf numFmtId="49" fontId="5" fillId="0" borderId="70" xfId="0" applyNumberFormat="1" applyFont="1" applyBorder="1" applyAlignment="1" applyProtection="1">
      <alignment horizontal="left" vertical="center" wrapText="1" indent="3"/>
      <protection hidden="1"/>
    </xf>
    <xf numFmtId="0" fontId="4" fillId="0" borderId="84" xfId="0" applyFont="1" applyBorder="1" applyAlignment="1" applyProtection="1">
      <alignment horizontal="left" indent="1"/>
      <protection hidden="1"/>
    </xf>
    <xf numFmtId="0" fontId="4" fillId="0" borderId="85" xfId="0" applyFont="1" applyBorder="1" applyAlignment="1" applyProtection="1">
      <alignment horizontal="left" indent="1"/>
      <protection hidden="1"/>
    </xf>
    <xf numFmtId="0" fontId="1" fillId="0" borderId="0" xfId="0" applyFont="1" applyBorder="1" applyAlignment="1">
      <alignment horizontal="left" indent="1"/>
    </xf>
    <xf numFmtId="0" fontId="1" fillId="0" borderId="58" xfId="0" applyFont="1" applyBorder="1" applyAlignment="1">
      <alignment horizontal="left" indent="1"/>
    </xf>
    <xf numFmtId="0" fontId="6" fillId="0" borderId="52" xfId="0" applyFont="1" applyBorder="1" applyAlignment="1" applyProtection="1">
      <alignment horizontal="center" vertical="center" wrapText="1"/>
      <protection hidden="1"/>
    </xf>
    <xf numFmtId="0" fontId="6" fillId="0" borderId="0" xfId="0" applyFont="1" applyBorder="1" applyAlignment="1" applyProtection="1">
      <alignment horizontal="center" vertical="center" wrapText="1"/>
      <protection hidden="1"/>
    </xf>
    <xf numFmtId="0" fontId="6" fillId="0" borderId="58" xfId="0" applyFont="1" applyBorder="1" applyAlignment="1" applyProtection="1">
      <alignment horizontal="center" vertical="center" wrapText="1"/>
      <protection hidden="1"/>
    </xf>
    <xf numFmtId="0" fontId="6" fillId="0" borderId="54" xfId="0" applyFont="1" applyBorder="1" applyAlignment="1" applyProtection="1">
      <alignment horizontal="center" vertical="center" wrapText="1"/>
      <protection hidden="1"/>
    </xf>
    <xf numFmtId="0" fontId="6" fillId="0" borderId="38" xfId="0" applyFont="1" applyBorder="1" applyAlignment="1" applyProtection="1">
      <alignment horizontal="center" vertical="center" wrapText="1"/>
      <protection hidden="1"/>
    </xf>
    <xf numFmtId="0" fontId="6" fillId="0" borderId="70" xfId="0" applyFont="1" applyBorder="1" applyAlignment="1" applyProtection="1">
      <alignment horizontal="center" vertical="center" wrapText="1"/>
      <protection hidden="1"/>
    </xf>
    <xf numFmtId="0" fontId="6" fillId="0" borderId="83" xfId="0" applyFont="1" applyBorder="1" applyAlignment="1" applyProtection="1">
      <alignment horizontal="left" vertical="top" wrapText="1"/>
      <protection locked="0"/>
    </xf>
    <xf numFmtId="0" fontId="6" fillId="0" borderId="52" xfId="0" applyFont="1" applyBorder="1" applyAlignment="1" applyProtection="1">
      <alignment horizontal="left" vertical="top" wrapText="1"/>
      <protection locked="0"/>
    </xf>
    <xf numFmtId="0" fontId="6" fillId="0" borderId="54" xfId="0" applyFont="1" applyBorder="1" applyAlignment="1" applyProtection="1">
      <alignment horizontal="left" vertical="top" wrapText="1"/>
      <protection locked="0"/>
    </xf>
    <xf numFmtId="0" fontId="6" fillId="0" borderId="52" xfId="0" applyFont="1" applyBorder="1" applyAlignment="1" applyProtection="1">
      <alignment horizontal="center" wrapText="1"/>
      <protection hidden="1"/>
    </xf>
    <xf numFmtId="0" fontId="1" fillId="0" borderId="58" xfId="0" applyFont="1" applyBorder="1" applyAlignment="1" applyProtection="1">
      <alignment horizontal="center" wrapText="1"/>
      <protection hidden="1"/>
    </xf>
    <xf numFmtId="0" fontId="1" fillId="0" borderId="52" xfId="0" applyFont="1" applyBorder="1" applyAlignment="1" applyProtection="1">
      <alignment horizontal="center" wrapText="1"/>
      <protection hidden="1"/>
    </xf>
    <xf numFmtId="0" fontId="1" fillId="0" borderId="54" xfId="0" applyFont="1" applyBorder="1" applyAlignment="1" applyProtection="1">
      <alignment horizontal="center" wrapText="1"/>
      <protection hidden="1"/>
    </xf>
    <xf numFmtId="0" fontId="1" fillId="0" borderId="70" xfId="0" applyFont="1" applyBorder="1" applyAlignment="1" applyProtection="1">
      <alignment horizontal="center" wrapText="1"/>
      <protection hidden="1"/>
    </xf>
    <xf numFmtId="0" fontId="6" fillId="0" borderId="41" xfId="0" applyFont="1" applyBorder="1" applyAlignment="1" applyProtection="1">
      <alignment horizontal="center" wrapText="1"/>
      <protection hidden="1"/>
    </xf>
    <xf numFmtId="0" fontId="6" fillId="0" borderId="43" xfId="0" applyFont="1" applyBorder="1" applyAlignment="1" applyProtection="1">
      <alignment horizontal="center" wrapText="1"/>
      <protection hidden="1"/>
    </xf>
    <xf numFmtId="0" fontId="6" fillId="0" borderId="54" xfId="0" applyFont="1" applyBorder="1" applyAlignment="1" applyProtection="1">
      <alignment horizontal="center" wrapText="1"/>
      <protection hidden="1"/>
    </xf>
    <xf numFmtId="0" fontId="0" fillId="0" borderId="58" xfId="0" applyBorder="1" applyAlignment="1" applyProtection="1">
      <alignment horizontal="center" vertical="center" wrapText="1"/>
      <protection hidden="1"/>
    </xf>
    <xf numFmtId="0" fontId="0" fillId="0" borderId="52" xfId="0" applyBorder="1" applyAlignment="1" applyProtection="1">
      <alignment horizontal="center" vertical="center" wrapText="1"/>
      <protection hidden="1"/>
    </xf>
    <xf numFmtId="0" fontId="0" fillId="0" borderId="54" xfId="0" applyBorder="1" applyAlignment="1" applyProtection="1">
      <alignment horizontal="center" vertical="center" wrapText="1"/>
      <protection hidden="1"/>
    </xf>
    <xf numFmtId="0" fontId="0" fillId="0" borderId="70" xfId="0" applyBorder="1" applyAlignment="1" applyProtection="1">
      <alignment horizontal="center" vertical="center" wrapText="1"/>
      <protection hidden="1"/>
    </xf>
    <xf numFmtId="0" fontId="8" fillId="0" borderId="78" xfId="0" applyFont="1" applyBorder="1" applyAlignment="1" applyProtection="1">
      <alignment horizontal="left" vertical="center"/>
      <protection locked="0"/>
    </xf>
    <xf numFmtId="0" fontId="8" fillId="0" borderId="79" xfId="0" applyFont="1" applyBorder="1" applyAlignment="1" applyProtection="1">
      <alignment horizontal="left" vertical="center"/>
      <protection locked="0"/>
    </xf>
    <xf numFmtId="0" fontId="8" fillId="0" borderId="81" xfId="0" applyNumberFormat="1" applyFont="1" applyBorder="1" applyAlignment="1" applyProtection="1">
      <alignment horizontal="left" vertical="center"/>
      <protection locked="0"/>
    </xf>
    <xf numFmtId="49" fontId="8" fillId="0" borderId="81" xfId="0" applyNumberFormat="1" applyFont="1" applyBorder="1" applyAlignment="1" applyProtection="1">
      <alignment horizontal="left" vertical="center"/>
      <protection locked="0"/>
    </xf>
    <xf numFmtId="49" fontId="8" fillId="0" borderId="82" xfId="0" applyNumberFormat="1" applyFont="1" applyBorder="1" applyAlignment="1" applyProtection="1">
      <alignment horizontal="left" vertical="center"/>
      <protection locked="0"/>
    </xf>
    <xf numFmtId="0" fontId="4" fillId="0" borderId="54" xfId="0" applyFont="1" applyBorder="1" applyAlignment="1" applyProtection="1">
      <alignment vertical="center"/>
      <protection hidden="1"/>
    </xf>
    <xf numFmtId="0" fontId="0" fillId="0" borderId="40" xfId="0" applyBorder="1" applyAlignment="1" applyProtection="1">
      <alignment vertical="center"/>
      <protection hidden="1"/>
    </xf>
    <xf numFmtId="0" fontId="4" fillId="0" borderId="10" xfId="0" applyFont="1" applyBorder="1" applyAlignment="1" applyProtection="1">
      <alignment horizontal="left" vertical="center"/>
      <protection hidden="1"/>
    </xf>
    <xf numFmtId="0" fontId="0" fillId="0" borderId="40" xfId="0" applyBorder="1" applyAlignment="1" applyProtection="1">
      <alignment horizontal="left" vertical="center"/>
      <protection hidden="1"/>
    </xf>
    <xf numFmtId="0" fontId="4" fillId="0" borderId="49" xfId="0" applyFont="1" applyBorder="1" applyAlignment="1" applyProtection="1">
      <alignment vertical="center"/>
      <protection hidden="1"/>
    </xf>
    <xf numFmtId="0" fontId="0" fillId="0" borderId="46" xfId="0" applyBorder="1" applyAlignment="1" applyProtection="1">
      <protection hidden="1"/>
    </xf>
    <xf numFmtId="0" fontId="0" fillId="0" borderId="84" xfId="0" applyBorder="1" applyAlignment="1" applyProtection="1">
      <protection hidden="1"/>
    </xf>
    <xf numFmtId="0" fontId="0" fillId="0" borderId="69" xfId="0" applyBorder="1" applyAlignment="1" applyProtection="1">
      <protection hidden="1"/>
    </xf>
    <xf numFmtId="14" fontId="8" fillId="0" borderId="77" xfId="0" applyNumberFormat="1" applyFont="1" applyBorder="1" applyAlignment="1" applyProtection="1">
      <alignment horizontal="left" vertical="center"/>
      <protection locked="0"/>
    </xf>
    <xf numFmtId="14" fontId="8" fillId="0" borderId="78" xfId="0" applyNumberFormat="1" applyFont="1" applyBorder="1" applyAlignment="1" applyProtection="1">
      <alignment horizontal="left" vertical="center"/>
      <protection locked="0"/>
    </xf>
    <xf numFmtId="14" fontId="8" fillId="0" borderId="79" xfId="0" applyNumberFormat="1" applyFont="1" applyBorder="1" applyAlignment="1" applyProtection="1">
      <alignment horizontal="left" vertical="center"/>
      <protection locked="0"/>
    </xf>
    <xf numFmtId="0" fontId="8" fillId="0" borderId="91" xfId="0" applyFont="1" applyBorder="1" applyAlignment="1" applyProtection="1">
      <alignment horizontal="left" vertical="center"/>
      <protection locked="0"/>
    </xf>
    <xf numFmtId="0" fontId="8" fillId="0" borderId="92" xfId="0" applyFont="1" applyBorder="1" applyAlignment="1" applyProtection="1">
      <alignment horizontal="left" vertical="center"/>
      <protection locked="0"/>
    </xf>
    <xf numFmtId="0" fontId="8" fillId="0" borderId="93" xfId="0" applyFont="1" applyBorder="1" applyAlignment="1" applyProtection="1">
      <alignment horizontal="left" vertical="center"/>
      <protection locked="0"/>
    </xf>
    <xf numFmtId="0" fontId="4" fillId="0" borderId="49" xfId="0" applyFont="1" applyBorder="1" applyAlignment="1" applyProtection="1">
      <alignment vertical="center" wrapText="1"/>
      <protection hidden="1"/>
    </xf>
    <xf numFmtId="0" fontId="4" fillId="0" borderId="46" xfId="0" applyFont="1" applyBorder="1" applyAlignment="1" applyProtection="1">
      <alignment vertical="center" wrapText="1"/>
      <protection hidden="1"/>
    </xf>
    <xf numFmtId="0" fontId="0" fillId="0" borderId="69" xfId="0" applyBorder="1" applyAlignment="1" applyProtection="1">
      <alignment vertical="center" wrapText="1"/>
      <protection hidden="1"/>
    </xf>
    <xf numFmtId="0" fontId="31" fillId="0" borderId="0" xfId="0" applyFont="1" applyAlignment="1">
      <alignment vertical="top" wrapText="1"/>
    </xf>
    <xf numFmtId="0" fontId="31" fillId="0" borderId="38" xfId="0" applyFont="1" applyBorder="1" applyAlignment="1">
      <alignment vertical="top" wrapText="1"/>
    </xf>
    <xf numFmtId="0" fontId="39" fillId="0" borderId="45" xfId="0" applyFont="1" applyBorder="1" applyAlignment="1" applyProtection="1">
      <alignment vertical="top" wrapText="1"/>
      <protection hidden="1"/>
    </xf>
    <xf numFmtId="0" fontId="39" fillId="0" borderId="41" xfId="0" applyFont="1" applyBorder="1" applyAlignment="1" applyProtection="1">
      <alignment vertical="top" wrapText="1"/>
      <protection hidden="1"/>
    </xf>
    <xf numFmtId="0" fontId="39" fillId="0" borderId="43" xfId="0" applyFont="1" applyBorder="1" applyAlignment="1" applyProtection="1">
      <alignment vertical="top" wrapText="1"/>
      <protection hidden="1"/>
    </xf>
    <xf numFmtId="0" fontId="39" fillId="0" borderId="49" xfId="0" applyFont="1" applyBorder="1" applyAlignment="1" applyProtection="1">
      <alignment vertical="top" wrapText="1"/>
      <protection hidden="1"/>
    </xf>
    <xf numFmtId="0" fontId="39" fillId="0" borderId="69" xfId="0" applyFont="1" applyBorder="1" applyAlignment="1" applyProtection="1">
      <alignment vertical="top" wrapText="1"/>
      <protection hidden="1"/>
    </xf>
    <xf numFmtId="0" fontId="39" fillId="0" borderId="52" xfId="0" applyFont="1" applyBorder="1" applyAlignment="1" applyProtection="1">
      <alignment vertical="top" wrapText="1"/>
      <protection hidden="1"/>
    </xf>
    <xf numFmtId="0" fontId="39" fillId="0" borderId="58" xfId="0" applyFont="1" applyBorder="1" applyAlignment="1" applyProtection="1">
      <alignment vertical="top" wrapText="1"/>
      <protection hidden="1"/>
    </xf>
    <xf numFmtId="0" fontId="39" fillId="0" borderId="54" xfId="0" applyFont="1" applyBorder="1" applyAlignment="1" applyProtection="1">
      <alignment vertical="top" wrapText="1"/>
      <protection hidden="1"/>
    </xf>
    <xf numFmtId="0" fontId="39" fillId="0" borderId="70" xfId="0" applyFont="1" applyBorder="1" applyAlignment="1" applyProtection="1">
      <alignment vertical="top" wrapText="1"/>
      <protection hidden="1"/>
    </xf>
    <xf numFmtId="0" fontId="6" fillId="0" borderId="85" xfId="0" applyFont="1" applyBorder="1" applyAlignment="1" applyProtection="1">
      <alignment wrapText="1"/>
      <protection locked="0"/>
    </xf>
    <xf numFmtId="0" fontId="6" fillId="0" borderId="58" xfId="0" applyFont="1" applyBorder="1" applyAlignment="1" applyProtection="1">
      <alignment wrapText="1"/>
      <protection locked="0"/>
    </xf>
    <xf numFmtId="0" fontId="6" fillId="0" borderId="70" xfId="0" applyFont="1" applyBorder="1" applyAlignment="1" applyProtection="1">
      <alignment wrapText="1"/>
      <protection locked="0"/>
    </xf>
    <xf numFmtId="49" fontId="6" fillId="0" borderId="41" xfId="0" applyNumberFormat="1" applyFont="1" applyBorder="1" applyAlignment="1" applyProtection="1">
      <alignment horizontal="center" vertical="center" wrapText="1"/>
      <protection hidden="1"/>
    </xf>
    <xf numFmtId="49" fontId="0" fillId="0" borderId="41" xfId="0" applyNumberFormat="1" applyBorder="1" applyAlignment="1" applyProtection="1">
      <alignment horizontal="center" vertical="center" wrapText="1"/>
      <protection hidden="1"/>
    </xf>
    <xf numFmtId="49" fontId="0" fillId="0" borderId="43" xfId="0" applyNumberFormat="1" applyBorder="1" applyAlignment="1" applyProtection="1">
      <alignment horizontal="center" vertical="center" wrapText="1"/>
      <protection hidden="1"/>
    </xf>
    <xf numFmtId="0" fontId="0" fillId="0" borderId="0" xfId="0" applyAlignment="1" applyProtection="1">
      <alignment horizontal="center" wrapText="1"/>
      <protection hidden="1"/>
    </xf>
    <xf numFmtId="0" fontId="0" fillId="0" borderId="58" xfId="0" applyBorder="1" applyAlignment="1" applyProtection="1">
      <alignment horizontal="center" wrapText="1"/>
      <protection hidden="1"/>
    </xf>
    <xf numFmtId="0" fontId="6" fillId="0" borderId="49" xfId="0" applyFont="1" applyBorder="1" applyAlignment="1" applyProtection="1">
      <alignment vertical="top" wrapText="1"/>
      <protection locked="0"/>
    </xf>
    <xf numFmtId="0" fontId="7" fillId="0" borderId="69" xfId="0" applyFont="1" applyBorder="1" applyAlignment="1" applyProtection="1">
      <alignment vertical="top" wrapText="1"/>
      <protection locked="0"/>
    </xf>
    <xf numFmtId="0" fontId="7" fillId="0" borderId="52" xfId="0" applyFont="1" applyBorder="1" applyAlignment="1" applyProtection="1">
      <alignment vertical="top" wrapText="1"/>
      <protection locked="0"/>
    </xf>
    <xf numFmtId="0" fontId="7" fillId="0" borderId="58" xfId="0" applyFont="1" applyBorder="1" applyAlignment="1" applyProtection="1">
      <alignment vertical="top" wrapText="1"/>
      <protection locked="0"/>
    </xf>
    <xf numFmtId="0" fontId="7" fillId="0" borderId="54" xfId="0" applyFont="1" applyBorder="1" applyAlignment="1" applyProtection="1">
      <alignment vertical="top" wrapText="1"/>
      <protection locked="0"/>
    </xf>
    <xf numFmtId="0" fontId="7" fillId="0" borderId="70" xfId="0" applyFont="1" applyBorder="1" applyAlignment="1" applyProtection="1">
      <alignment vertical="top" wrapText="1"/>
      <protection locked="0"/>
    </xf>
    <xf numFmtId="0" fontId="6" fillId="0" borderId="83" xfId="0" applyFont="1" applyBorder="1" applyAlignment="1" applyProtection="1">
      <alignment horizontal="center" vertical="top" wrapText="1"/>
      <protection locked="0"/>
    </xf>
    <xf numFmtId="0" fontId="6" fillId="0" borderId="52" xfId="0" applyFont="1" applyBorder="1" applyAlignment="1" applyProtection="1">
      <alignment horizontal="center" vertical="top" wrapText="1"/>
      <protection locked="0"/>
    </xf>
    <xf numFmtId="0" fontId="6" fillId="0" borderId="54" xfId="0" applyFont="1" applyBorder="1" applyAlignment="1" applyProtection="1">
      <alignment horizontal="center" vertical="top" wrapText="1"/>
      <protection locked="0"/>
    </xf>
    <xf numFmtId="0" fontId="6" fillId="0" borderId="19" xfId="0" applyFont="1" applyBorder="1" applyAlignment="1" applyProtection="1">
      <alignment horizontal="left" vertical="center" wrapText="1"/>
      <protection hidden="1"/>
    </xf>
    <xf numFmtId="0" fontId="6" fillId="0" borderId="57" xfId="0" applyFont="1" applyBorder="1" applyAlignment="1" applyProtection="1">
      <alignment horizontal="left" vertical="center" wrapText="1"/>
      <protection hidden="1"/>
    </xf>
    <xf numFmtId="0" fontId="6" fillId="0" borderId="72" xfId="0" applyFont="1" applyBorder="1" applyAlignment="1" applyProtection="1">
      <alignment horizontal="left" vertical="center" wrapText="1"/>
      <protection hidden="1"/>
    </xf>
    <xf numFmtId="0" fontId="6" fillId="0" borderId="71" xfId="0" applyFont="1" applyBorder="1" applyAlignment="1" applyProtection="1">
      <alignment horizontal="left" vertical="center" wrapText="1"/>
      <protection hidden="1"/>
    </xf>
    <xf numFmtId="0" fontId="6" fillId="0" borderId="58" xfId="0" applyFont="1" applyBorder="1" applyAlignment="1" applyProtection="1">
      <alignment horizontal="center" wrapText="1"/>
      <protection hidden="1"/>
    </xf>
    <xf numFmtId="0" fontId="6" fillId="0" borderId="70" xfId="0" applyFont="1" applyBorder="1" applyAlignment="1" applyProtection="1">
      <alignment horizontal="center" wrapText="1"/>
      <protection hidden="1"/>
    </xf>
    <xf numFmtId="49" fontId="6" fillId="0" borderId="83" xfId="0" applyNumberFormat="1" applyFont="1" applyBorder="1" applyAlignment="1" applyProtection="1">
      <alignment horizontal="left" vertical="top" wrapText="1"/>
      <protection locked="0"/>
    </xf>
    <xf numFmtId="0" fontId="0" fillId="0" borderId="85" xfId="0" applyBorder="1" applyAlignment="1" applyProtection="1">
      <alignment horizontal="left" vertical="top" wrapText="1"/>
      <protection locked="0"/>
    </xf>
    <xf numFmtId="49" fontId="6" fillId="0" borderId="52" xfId="0" applyNumberFormat="1" applyFont="1" applyBorder="1" applyAlignment="1" applyProtection="1">
      <alignment horizontal="left" vertical="top" wrapText="1"/>
      <protection locked="0"/>
    </xf>
    <xf numFmtId="0" fontId="0" fillId="0" borderId="58" xfId="0" applyBorder="1" applyAlignment="1" applyProtection="1">
      <alignment horizontal="left" vertical="top" wrapText="1"/>
      <protection locked="0"/>
    </xf>
    <xf numFmtId="0" fontId="0" fillId="0" borderId="52" xfId="0" applyBorder="1" applyAlignment="1" applyProtection="1">
      <alignment horizontal="left" vertical="top" wrapText="1"/>
      <protection locked="0"/>
    </xf>
    <xf numFmtId="0" fontId="0" fillId="0" borderId="54" xfId="0" applyBorder="1" applyAlignment="1" applyProtection="1">
      <alignment horizontal="left" vertical="top" wrapText="1"/>
      <protection locked="0"/>
    </xf>
    <xf numFmtId="0" fontId="0" fillId="0" borderId="70" xfId="0" applyBorder="1" applyAlignment="1" applyProtection="1">
      <alignment horizontal="left" vertical="top" wrapText="1"/>
      <protection locked="0"/>
    </xf>
    <xf numFmtId="0" fontId="6" fillId="0" borderId="83" xfId="0" applyFont="1" applyFill="1" applyBorder="1" applyAlignment="1" applyProtection="1">
      <alignment horizontal="left" vertical="top" wrapText="1"/>
      <protection locked="0"/>
    </xf>
    <xf numFmtId="0" fontId="6" fillId="0" borderId="84" xfId="0" applyFont="1" applyFill="1" applyBorder="1" applyAlignment="1" applyProtection="1">
      <alignment horizontal="left" vertical="top" wrapText="1"/>
      <protection locked="0"/>
    </xf>
    <xf numFmtId="0" fontId="6" fillId="0" borderId="85" xfId="0" applyFont="1" applyFill="1" applyBorder="1" applyAlignment="1" applyProtection="1">
      <alignment horizontal="left" vertical="top" wrapText="1"/>
      <protection locked="0"/>
    </xf>
    <xf numFmtId="0" fontId="6" fillId="0" borderId="52"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58" xfId="0" applyFont="1" applyFill="1" applyBorder="1" applyAlignment="1" applyProtection="1">
      <alignment horizontal="left" vertical="top" wrapText="1"/>
      <protection locked="0"/>
    </xf>
    <xf numFmtId="0" fontId="6" fillId="0" borderId="54" xfId="0" applyFont="1" applyFill="1" applyBorder="1" applyAlignment="1" applyProtection="1">
      <alignment horizontal="left" vertical="top" wrapText="1"/>
      <protection locked="0"/>
    </xf>
    <xf numFmtId="0" fontId="6" fillId="0" borderId="38" xfId="0" applyFont="1" applyFill="1" applyBorder="1" applyAlignment="1" applyProtection="1">
      <alignment horizontal="left" vertical="top" wrapText="1"/>
      <protection locked="0"/>
    </xf>
    <xf numFmtId="0" fontId="6" fillId="0" borderId="70" xfId="0" applyFont="1" applyFill="1" applyBorder="1" applyAlignment="1" applyProtection="1">
      <alignment horizontal="left" vertical="top" wrapText="1"/>
      <protection locked="0"/>
    </xf>
    <xf numFmtId="0" fontId="6" fillId="0" borderId="87" xfId="0" applyFont="1" applyBorder="1" applyAlignment="1" applyProtection="1">
      <alignment horizontal="center" vertical="top" wrapText="1"/>
      <protection hidden="1"/>
    </xf>
    <xf numFmtId="0" fontId="6" fillId="0" borderId="47" xfId="0" applyFont="1" applyBorder="1" applyAlignment="1" applyProtection="1">
      <alignment horizontal="center" vertical="top" wrapText="1"/>
      <protection hidden="1"/>
    </xf>
    <xf numFmtId="0" fontId="6" fillId="0" borderId="48" xfId="0" applyFont="1" applyBorder="1" applyAlignment="1" applyProtection="1">
      <alignment horizontal="center" vertical="top" wrapText="1"/>
      <protection hidden="1"/>
    </xf>
    <xf numFmtId="0" fontId="11" fillId="0" borderId="41" xfId="0" applyFont="1" applyBorder="1" applyAlignment="1" applyProtection="1">
      <alignment horizontal="center" vertical="center" wrapText="1"/>
      <protection hidden="1"/>
    </xf>
    <xf numFmtId="0" fontId="0" fillId="0" borderId="41" xfId="0" applyBorder="1" applyAlignment="1" applyProtection="1">
      <protection hidden="1"/>
    </xf>
    <xf numFmtId="0" fontId="6" fillId="0" borderId="86" xfId="0" applyFont="1" applyBorder="1" applyAlignment="1" applyProtection="1">
      <alignment horizontal="center" textRotation="90"/>
      <protection hidden="1"/>
    </xf>
    <xf numFmtId="0" fontId="0" fillId="0" borderId="47" xfId="0" applyBorder="1" applyAlignment="1" applyProtection="1">
      <alignment horizontal="center" textRotation="90"/>
      <protection hidden="1"/>
    </xf>
    <xf numFmtId="0" fontId="0" fillId="0" borderId="48" xfId="0" applyBorder="1" applyAlignment="1" applyProtection="1">
      <alignment horizontal="center" textRotation="90"/>
      <protection hidden="1"/>
    </xf>
    <xf numFmtId="0" fontId="6" fillId="3" borderId="97" xfId="0" applyFont="1" applyFill="1" applyBorder="1" applyAlignment="1" applyProtection="1">
      <alignment horizontal="left" vertical="top" wrapText="1"/>
      <protection locked="0"/>
    </xf>
    <xf numFmtId="0" fontId="6" fillId="3" borderId="50" xfId="0" applyFont="1" applyFill="1" applyBorder="1" applyAlignment="1" applyProtection="1">
      <alignment horizontal="left" vertical="top" wrapText="1"/>
      <protection locked="0"/>
    </xf>
    <xf numFmtId="0" fontId="6" fillId="3" borderId="52" xfId="0" applyFont="1" applyFill="1" applyBorder="1" applyAlignment="1" applyProtection="1">
      <alignment horizontal="left" vertical="top" wrapText="1"/>
      <protection locked="0"/>
    </xf>
    <xf numFmtId="0" fontId="6" fillId="3" borderId="39" xfId="0" applyFont="1" applyFill="1" applyBorder="1" applyAlignment="1" applyProtection="1">
      <alignment horizontal="left" vertical="top" wrapText="1"/>
      <protection locked="0"/>
    </xf>
    <xf numFmtId="0" fontId="1" fillId="4" borderId="52" xfId="0" applyFont="1" applyFill="1" applyBorder="1" applyAlignment="1" applyProtection="1">
      <alignment horizontal="left" vertical="top" wrapText="1"/>
      <protection locked="0"/>
    </xf>
    <xf numFmtId="0" fontId="1" fillId="4" borderId="39" xfId="0" applyFont="1" applyFill="1" applyBorder="1" applyAlignment="1" applyProtection="1">
      <alignment horizontal="left" vertical="top" wrapText="1"/>
      <protection locked="0"/>
    </xf>
    <xf numFmtId="0" fontId="1" fillId="4" borderId="54" xfId="0" applyFont="1" applyFill="1" applyBorder="1" applyAlignment="1" applyProtection="1">
      <alignment horizontal="left" vertical="top" wrapText="1"/>
      <protection locked="0"/>
    </xf>
    <xf numFmtId="0" fontId="1" fillId="4" borderId="55" xfId="0" applyFont="1" applyFill="1" applyBorder="1" applyAlignment="1" applyProtection="1">
      <alignment horizontal="left" vertical="top" wrapText="1"/>
      <protection locked="0"/>
    </xf>
    <xf numFmtId="0" fontId="6" fillId="3" borderId="97" xfId="0" applyFont="1" applyFill="1" applyBorder="1" applyAlignment="1" applyProtection="1">
      <alignment horizontal="center" vertical="top" wrapText="1"/>
      <protection locked="0"/>
    </xf>
    <xf numFmtId="0" fontId="6" fillId="3" borderId="50" xfId="0" applyFont="1" applyFill="1" applyBorder="1" applyAlignment="1" applyProtection="1">
      <alignment horizontal="center" vertical="top" wrapText="1"/>
      <protection locked="0"/>
    </xf>
    <xf numFmtId="0" fontId="6" fillId="3" borderId="52" xfId="0" applyFont="1" applyFill="1" applyBorder="1" applyAlignment="1" applyProtection="1">
      <alignment horizontal="center" vertical="top" wrapText="1"/>
      <protection locked="0"/>
    </xf>
    <xf numFmtId="0" fontId="6" fillId="3" borderId="39" xfId="0" applyFont="1" applyFill="1" applyBorder="1" applyAlignment="1" applyProtection="1">
      <alignment horizontal="center" vertical="top" wrapText="1"/>
      <protection locked="0"/>
    </xf>
    <xf numFmtId="0" fontId="1" fillId="0" borderId="107" xfId="11" applyFont="1" applyBorder="1" applyAlignment="1" applyProtection="1">
      <alignment horizontal="left" vertical="top" wrapText="1"/>
      <protection locked="0"/>
    </xf>
    <xf numFmtId="0" fontId="1" fillId="0" borderId="108" xfId="11" applyFont="1" applyBorder="1" applyAlignment="1" applyProtection="1">
      <alignment horizontal="left" vertical="top"/>
      <protection locked="0"/>
    </xf>
    <xf numFmtId="0" fontId="1" fillId="0" borderId="109" xfId="11" applyFont="1" applyBorder="1" applyAlignment="1" applyProtection="1">
      <alignment horizontal="left" vertical="top"/>
      <protection locked="0"/>
    </xf>
    <xf numFmtId="0" fontId="1" fillId="0" borderId="108" xfId="11" applyFont="1" applyBorder="1" applyAlignment="1" applyProtection="1">
      <alignment horizontal="left" vertical="top" wrapText="1"/>
      <protection locked="0"/>
    </xf>
    <xf numFmtId="0" fontId="1" fillId="0" borderId="109" xfId="11" applyFont="1" applyBorder="1" applyAlignment="1" applyProtection="1">
      <alignment horizontal="left" vertical="top" wrapText="1"/>
      <protection locked="0"/>
    </xf>
    <xf numFmtId="0" fontId="1" fillId="0" borderId="111" xfId="11" applyFont="1" applyBorder="1" applyAlignment="1" applyProtection="1">
      <alignment horizontal="left" vertical="top" wrapText="1"/>
      <protection locked="0"/>
    </xf>
    <xf numFmtId="0" fontId="0" fillId="0" borderId="112" xfId="0" applyBorder="1" applyAlignment="1">
      <alignment horizontal="left" vertical="top" wrapText="1"/>
    </xf>
    <xf numFmtId="0" fontId="0" fillId="0" borderId="113" xfId="0" applyBorder="1" applyAlignment="1">
      <alignment horizontal="left" vertical="top" wrapText="1"/>
    </xf>
    <xf numFmtId="0" fontId="5" fillId="0" borderId="111" xfId="11" applyFont="1" applyBorder="1" applyAlignment="1" applyProtection="1">
      <alignment horizontal="left" vertical="center"/>
      <protection locked="0"/>
    </xf>
    <xf numFmtId="0" fontId="5" fillId="0" borderId="112" xfId="11" applyFont="1" applyBorder="1" applyAlignment="1" applyProtection="1">
      <alignment horizontal="left" vertical="center"/>
      <protection locked="0"/>
    </xf>
    <xf numFmtId="0" fontId="5" fillId="0" borderId="113" xfId="11" applyFont="1" applyBorder="1" applyAlignment="1" applyProtection="1">
      <alignment horizontal="left" vertical="center"/>
      <protection locked="0"/>
    </xf>
    <xf numFmtId="0" fontId="5" fillId="0" borderId="115" xfId="11" applyFont="1" applyBorder="1" applyAlignment="1" applyProtection="1">
      <alignment horizontal="left" vertical="center"/>
      <protection locked="0"/>
    </xf>
    <xf numFmtId="0" fontId="5" fillId="0" borderId="116" xfId="11" applyFont="1" applyBorder="1" applyAlignment="1" applyProtection="1">
      <alignment horizontal="left" vertical="center"/>
      <protection locked="0"/>
    </xf>
    <xf numFmtId="0" fontId="5" fillId="0" borderId="117" xfId="11" applyFont="1" applyBorder="1" applyAlignment="1" applyProtection="1">
      <alignment horizontal="left" vertical="center"/>
      <protection locked="0"/>
    </xf>
    <xf numFmtId="0" fontId="1" fillId="0" borderId="107" xfId="11" applyFont="1" applyBorder="1" applyAlignment="1" applyProtection="1">
      <alignment horizontal="left" vertical="top"/>
      <protection locked="0"/>
    </xf>
    <xf numFmtId="0" fontId="12" fillId="0" borderId="107" xfId="11" applyFont="1" applyBorder="1" applyAlignment="1" applyProtection="1">
      <alignment horizontal="left" vertical="top" wrapText="1"/>
      <protection locked="0"/>
    </xf>
    <xf numFmtId="0" fontId="12" fillId="0" borderId="108" xfId="11" applyFont="1" applyBorder="1" applyAlignment="1" applyProtection="1">
      <alignment horizontal="left" vertical="top"/>
      <protection locked="0"/>
    </xf>
    <xf numFmtId="0" fontId="12" fillId="0" borderId="109" xfId="11" applyFont="1" applyBorder="1" applyAlignment="1" applyProtection="1">
      <alignment horizontal="left" vertical="top"/>
      <protection locked="0"/>
    </xf>
    <xf numFmtId="0" fontId="5" fillId="0" borderId="54" xfId="11" applyFont="1" applyBorder="1" applyAlignment="1" applyProtection="1">
      <alignment horizontal="left" vertical="center"/>
      <protection locked="0"/>
    </xf>
    <xf numFmtId="0" fontId="5" fillId="0" borderId="38" xfId="11" applyFont="1" applyBorder="1" applyAlignment="1" applyProtection="1">
      <alignment horizontal="left" vertical="center"/>
      <protection locked="0"/>
    </xf>
    <xf numFmtId="0" fontId="5" fillId="0" borderId="70" xfId="11" applyFont="1" applyBorder="1" applyAlignment="1" applyProtection="1">
      <alignment horizontal="left" vertical="center"/>
      <protection locked="0"/>
    </xf>
    <xf numFmtId="0" fontId="1" fillId="0" borderId="107" xfId="11" applyBorder="1" applyAlignment="1" applyProtection="1">
      <alignment horizontal="left" vertical="top" wrapText="1"/>
      <protection locked="0"/>
    </xf>
    <xf numFmtId="0" fontId="1" fillId="0" borderId="108" xfId="11" applyBorder="1" applyAlignment="1" applyProtection="1">
      <alignment horizontal="left" vertical="top" wrapText="1"/>
      <protection locked="0"/>
    </xf>
    <xf numFmtId="0" fontId="1" fillId="0" borderId="109" xfId="11" applyBorder="1" applyAlignment="1" applyProtection="1">
      <alignment horizontal="left" vertical="top" wrapText="1"/>
      <protection locked="0"/>
    </xf>
    <xf numFmtId="0" fontId="1" fillId="0" borderId="107" xfId="0" applyFont="1" applyBorder="1" applyAlignment="1" applyProtection="1">
      <alignment horizontal="left" vertical="top" wrapText="1"/>
      <protection locked="0"/>
    </xf>
    <xf numFmtId="0" fontId="1" fillId="0" borderId="108" xfId="0" applyFont="1" applyBorder="1" applyAlignment="1" applyProtection="1">
      <alignment horizontal="left" vertical="top" wrapText="1"/>
      <protection locked="0"/>
    </xf>
    <xf numFmtId="0" fontId="1" fillId="0" borderId="109" xfId="0" applyFont="1" applyBorder="1" applyAlignment="1" applyProtection="1">
      <alignment horizontal="left" vertical="top" wrapText="1"/>
      <protection locked="0"/>
    </xf>
    <xf numFmtId="0" fontId="27" fillId="0" borderId="107" xfId="11" applyFont="1" applyBorder="1" applyAlignment="1" applyProtection="1">
      <alignment horizontal="left" vertical="top" wrapText="1"/>
      <protection locked="0"/>
    </xf>
    <xf numFmtId="0" fontId="27" fillId="0" borderId="108" xfId="11" applyFont="1" applyBorder="1" applyAlignment="1" applyProtection="1">
      <alignment horizontal="left" vertical="top" wrapText="1"/>
      <protection locked="0"/>
    </xf>
    <xf numFmtId="0" fontId="27" fillId="0" borderId="109" xfId="11" applyFont="1" applyBorder="1" applyAlignment="1" applyProtection="1">
      <alignment horizontal="left" vertical="top" wrapText="1"/>
      <protection locked="0"/>
    </xf>
    <xf numFmtId="0" fontId="1" fillId="0" borderId="111" xfId="11" applyBorder="1" applyAlignment="1" applyProtection="1">
      <alignment horizontal="left" vertical="top" wrapText="1"/>
      <protection locked="0"/>
    </xf>
    <xf numFmtId="0" fontId="1" fillId="0" borderId="112" xfId="11" applyBorder="1" applyAlignment="1" applyProtection="1">
      <alignment horizontal="left" vertical="top" wrapText="1"/>
      <protection locked="0"/>
    </xf>
    <xf numFmtId="0" fontId="1" fillId="0" borderId="113" xfId="11" applyBorder="1" applyAlignment="1" applyProtection="1">
      <alignment horizontal="left" vertical="top" wrapText="1"/>
      <protection locked="0"/>
    </xf>
    <xf numFmtId="0" fontId="27" fillId="0" borderId="111" xfId="11" applyFont="1" applyBorder="1" applyAlignment="1" applyProtection="1">
      <alignment horizontal="left" vertical="top" wrapText="1"/>
      <protection locked="0"/>
    </xf>
    <xf numFmtId="0" fontId="18" fillId="0" borderId="112" xfId="11" applyFont="1" applyBorder="1" applyAlignment="1">
      <alignment horizontal="left" vertical="top" wrapText="1"/>
    </xf>
    <xf numFmtId="0" fontId="18" fillId="0" borderId="113" xfId="11" applyFont="1" applyBorder="1" applyAlignment="1">
      <alignment horizontal="left" vertical="top" wrapText="1"/>
    </xf>
    <xf numFmtId="0" fontId="4" fillId="0" borderId="75" xfId="0" applyFont="1" applyFill="1" applyBorder="1" applyAlignment="1" applyProtection="1">
      <alignment vertical="top"/>
    </xf>
    <xf numFmtId="0" fontId="0" fillId="0" borderId="73" xfId="0" applyBorder="1" applyAlignment="1">
      <alignment vertical="top"/>
    </xf>
    <xf numFmtId="0" fontId="0" fillId="0" borderId="76" xfId="0" applyBorder="1" applyAlignment="1">
      <alignment vertical="top"/>
    </xf>
    <xf numFmtId="0" fontId="4" fillId="0" borderId="73" xfId="0" applyFont="1" applyFill="1" applyBorder="1" applyAlignment="1" applyProtection="1">
      <alignment vertical="top"/>
    </xf>
    <xf numFmtId="0" fontId="4" fillId="0" borderId="76" xfId="0" applyFont="1" applyFill="1" applyBorder="1" applyAlignment="1" applyProtection="1">
      <alignment vertical="top"/>
    </xf>
    <xf numFmtId="0" fontId="26" fillId="0" borderId="26" xfId="0" applyFont="1" applyFill="1" applyBorder="1" applyAlignment="1" applyProtection="1">
      <alignment horizontal="left" vertical="center"/>
    </xf>
    <xf numFmtId="0" fontId="26" fillId="0" borderId="27" xfId="0" applyFont="1" applyFill="1" applyBorder="1" applyAlignment="1" applyProtection="1">
      <alignment horizontal="left" vertical="center"/>
    </xf>
    <xf numFmtId="0" fontId="26" fillId="0" borderId="59" xfId="0" applyFont="1" applyFill="1" applyBorder="1" applyAlignment="1" applyProtection="1">
      <alignment horizontal="left" vertical="center"/>
    </xf>
    <xf numFmtId="0" fontId="0" fillId="0" borderId="27" xfId="0" applyBorder="1" applyAlignment="1">
      <alignment vertical="center"/>
    </xf>
    <xf numFmtId="0" fontId="0" fillId="0" borderId="59" xfId="0" applyBorder="1" applyAlignment="1">
      <alignment vertical="center"/>
    </xf>
    <xf numFmtId="0" fontId="0" fillId="0" borderId="12" xfId="0" applyFill="1" applyBorder="1" applyAlignment="1" applyProtection="1">
      <alignment horizontal="center"/>
    </xf>
    <xf numFmtId="0" fontId="0" fillId="0" borderId="18" xfId="0" applyFill="1" applyBorder="1" applyAlignment="1" applyProtection="1">
      <alignment horizontal="center"/>
    </xf>
  </cellXfs>
  <cellStyles count="12">
    <cellStyle name="Comma 2" xfId="1"/>
    <cellStyle name="Comma 2 2" xfId="2"/>
    <cellStyle name="Comma 2 3" xfId="3"/>
    <cellStyle name="Dezimal 2" xfId="5"/>
    <cellStyle name="Dezimal 3" xfId="6"/>
    <cellStyle name="Dezimal 3 2" xfId="7"/>
    <cellStyle name="Dezimal 4" xfId="8"/>
    <cellStyle name="Komma" xfId="4" builtinId="3"/>
    <cellStyle name="Standard" xfId="0" builtinId="0"/>
    <cellStyle name="Standard 2" xfId="9"/>
    <cellStyle name="Standard 3" xfId="10"/>
    <cellStyle name="Standard 4"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 Id="rId22" Type="http://schemas.openxmlformats.org/officeDocument/2006/relationships/customXml" Target="../customXml/item6.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Drop" dropStyle="combo" dx="16" fmlaLink="STAOGR_NATGEF!$A$9" fmlaRange="STAOGR_NATGEF!$B$12:$B$19" noThreeD="1" sel="6" val="0"/>
</file>

<file path=xl/ctrlProps/ctrlProp9.xml><?xml version="1.0" encoding="utf-8"?>
<formControlPr xmlns="http://schemas.microsoft.com/office/spreadsheetml/2009/9/main" objectType="Drop" dropLines="21" dropStyle="combo" dx="16" fmlaLink="STAOGR_NATGEF!$A$23" fmlaRange="STAOGR_NATGEF!$B$26:$B$42" noThreeD="1" sel="7"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628235</xdr:colOff>
      <xdr:row>45</xdr:row>
      <xdr:rowOff>17808</xdr:rowOff>
    </xdr:from>
    <xdr:to>
      <xdr:col>7</xdr:col>
      <xdr:colOff>75785</xdr:colOff>
      <xdr:row>46</xdr:row>
      <xdr:rowOff>8283</xdr:rowOff>
    </xdr:to>
    <xdr:sp macro="" textlink="">
      <xdr:nvSpPr>
        <xdr:cNvPr id="10342" name="Text Box 102">
          <a:extLst>
            <a:ext uri="{FF2B5EF4-FFF2-40B4-BE49-F238E27FC236}">
              <a16:creationId xmlns:a16="http://schemas.microsoft.com/office/drawing/2014/main" id="{00000000-0008-0000-0000-000066280000}"/>
            </a:ext>
          </a:extLst>
        </xdr:cNvPr>
        <xdr:cNvSpPr txBox="1">
          <a:spLocks noChangeArrowheads="1"/>
        </xdr:cNvSpPr>
      </xdr:nvSpPr>
      <xdr:spPr bwMode="auto">
        <a:xfrm>
          <a:off x="5945670" y="9534525"/>
          <a:ext cx="689941" cy="89867"/>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de-CH" sz="800" b="0" i="0" u="none" strike="noStrike" baseline="0">
              <a:solidFill>
                <a:srgbClr val="000000"/>
              </a:solidFill>
              <a:latin typeface="Arial"/>
              <a:cs typeface="Arial"/>
            </a:rPr>
            <a:t>sehr schlecht</a:t>
          </a:r>
        </a:p>
      </xdr:txBody>
    </xdr:sp>
    <xdr:clientData/>
  </xdr:twoCellAnchor>
  <xdr:twoCellAnchor>
    <xdr:from>
      <xdr:col>8</xdr:col>
      <xdr:colOff>28575</xdr:colOff>
      <xdr:row>45</xdr:row>
      <xdr:rowOff>9525</xdr:rowOff>
    </xdr:from>
    <xdr:to>
      <xdr:col>9</xdr:col>
      <xdr:colOff>219075</xdr:colOff>
      <xdr:row>46</xdr:row>
      <xdr:rowOff>0</xdr:rowOff>
    </xdr:to>
    <xdr:sp macro="" textlink="">
      <xdr:nvSpPr>
        <xdr:cNvPr id="10343" name="Text Box 103">
          <a:extLst>
            <a:ext uri="{FF2B5EF4-FFF2-40B4-BE49-F238E27FC236}">
              <a16:creationId xmlns:a16="http://schemas.microsoft.com/office/drawing/2014/main" id="{00000000-0008-0000-0000-000067280000}"/>
            </a:ext>
          </a:extLst>
        </xdr:cNvPr>
        <xdr:cNvSpPr txBox="1">
          <a:spLocks noChangeArrowheads="1"/>
        </xdr:cNvSpPr>
      </xdr:nvSpPr>
      <xdr:spPr bwMode="auto">
        <a:xfrm>
          <a:off x="6457950" y="9229725"/>
          <a:ext cx="428625" cy="15240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de-CH" sz="800" b="0" i="0" u="none" strike="noStrike" baseline="0">
              <a:solidFill>
                <a:srgbClr val="000000"/>
              </a:solidFill>
              <a:latin typeface="Arial"/>
              <a:cs typeface="Arial"/>
            </a:rPr>
            <a:t>minimal</a:t>
          </a:r>
        </a:p>
      </xdr:txBody>
    </xdr:sp>
    <xdr:clientData/>
  </xdr:twoCellAnchor>
  <xdr:twoCellAnchor>
    <xdr:from>
      <xdr:col>9</xdr:col>
      <xdr:colOff>86139</xdr:colOff>
      <xdr:row>45</xdr:row>
      <xdr:rowOff>9525</xdr:rowOff>
    </xdr:from>
    <xdr:to>
      <xdr:col>10</xdr:col>
      <xdr:colOff>565288</xdr:colOff>
      <xdr:row>46</xdr:row>
      <xdr:rowOff>0</xdr:rowOff>
    </xdr:to>
    <xdr:sp macro="" textlink="">
      <xdr:nvSpPr>
        <xdr:cNvPr id="10344" name="Text Box 104">
          <a:extLst>
            <a:ext uri="{FF2B5EF4-FFF2-40B4-BE49-F238E27FC236}">
              <a16:creationId xmlns:a16="http://schemas.microsoft.com/office/drawing/2014/main" id="{00000000-0008-0000-0000-000068280000}"/>
            </a:ext>
          </a:extLst>
        </xdr:cNvPr>
        <xdr:cNvSpPr txBox="1">
          <a:spLocks noChangeArrowheads="1"/>
        </xdr:cNvSpPr>
      </xdr:nvSpPr>
      <xdr:spPr bwMode="auto">
        <a:xfrm>
          <a:off x="7126356" y="9526242"/>
          <a:ext cx="959541" cy="89867"/>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de-CH" sz="800" b="0" i="0" u="none" strike="noStrike" baseline="0">
              <a:solidFill>
                <a:srgbClr val="000000"/>
              </a:solidFill>
              <a:latin typeface="Arial"/>
              <a:cs typeface="Arial"/>
            </a:rPr>
            <a:t>ideal</a:t>
          </a:r>
        </a:p>
      </xdr:txBody>
    </xdr:sp>
    <xdr:clientData/>
  </xdr:twoCellAnchor>
  <xdr:twoCellAnchor>
    <xdr:from>
      <xdr:col>0</xdr:col>
      <xdr:colOff>180975</xdr:colOff>
      <xdr:row>0</xdr:row>
      <xdr:rowOff>47625</xdr:rowOff>
    </xdr:from>
    <xdr:to>
      <xdr:col>2</xdr:col>
      <xdr:colOff>1704975</xdr:colOff>
      <xdr:row>1</xdr:row>
      <xdr:rowOff>352425</xdr:rowOff>
    </xdr:to>
    <xdr:pic>
      <xdr:nvPicPr>
        <xdr:cNvPr id="115924" name="Picture 207" descr="BUWD_LB">
          <a:extLst>
            <a:ext uri="{FF2B5EF4-FFF2-40B4-BE49-F238E27FC236}">
              <a16:creationId xmlns:a16="http://schemas.microsoft.com/office/drawing/2014/main" id="{00000000-0008-0000-0000-0000D4C401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0975" y="47625"/>
          <a:ext cx="2857500" cy="685800"/>
        </a:xfrm>
        <a:prstGeom prst="rect">
          <a:avLst/>
        </a:prstGeom>
        <a:noFill/>
        <a:ln w="9525">
          <a:noFill/>
          <a:miter lim="800000"/>
          <a:headEnd/>
          <a:tailEnd/>
        </a:ln>
      </xdr:spPr>
    </xdr:pic>
    <xdr:clientData/>
  </xdr:twoCellAnchor>
  <xdr:twoCellAnchor>
    <xdr:from>
      <xdr:col>23</xdr:col>
      <xdr:colOff>819150</xdr:colOff>
      <xdr:row>17</xdr:row>
      <xdr:rowOff>171450</xdr:rowOff>
    </xdr:from>
    <xdr:to>
      <xdr:col>23</xdr:col>
      <xdr:colOff>819150</xdr:colOff>
      <xdr:row>19</xdr:row>
      <xdr:rowOff>104775</xdr:rowOff>
    </xdr:to>
    <xdr:sp macro="" textlink="">
      <xdr:nvSpPr>
        <xdr:cNvPr id="115925" name="Line 131">
          <a:extLst>
            <a:ext uri="{FF2B5EF4-FFF2-40B4-BE49-F238E27FC236}">
              <a16:creationId xmlns:a16="http://schemas.microsoft.com/office/drawing/2014/main" id="{00000000-0008-0000-0000-0000D5C40100}"/>
            </a:ext>
          </a:extLst>
        </xdr:cNvPr>
        <xdr:cNvSpPr>
          <a:spLocks noChangeShapeType="1"/>
        </xdr:cNvSpPr>
      </xdr:nvSpPr>
      <xdr:spPr bwMode="auto">
        <a:xfrm flipH="1" flipV="1">
          <a:off x="18078450" y="4057650"/>
          <a:ext cx="0" cy="314325"/>
        </a:xfrm>
        <a:prstGeom prst="line">
          <a:avLst/>
        </a:prstGeom>
        <a:noFill/>
        <a:ln w="19050">
          <a:solidFill>
            <a:srgbClr val="000000"/>
          </a:solidFill>
          <a:round/>
          <a:headEnd type="oval" w="med" len="med"/>
          <a:tailEnd type="triangle" w="med" len="med"/>
        </a:ln>
      </xdr:spPr>
    </xdr:sp>
    <xdr:clientData/>
  </xdr:twoCellAnchor>
  <xdr:twoCellAnchor>
    <xdr:from>
      <xdr:col>23</xdr:col>
      <xdr:colOff>381000</xdr:colOff>
      <xdr:row>15</xdr:row>
      <xdr:rowOff>19050</xdr:rowOff>
    </xdr:from>
    <xdr:to>
      <xdr:col>23</xdr:col>
      <xdr:colOff>800100</xdr:colOff>
      <xdr:row>17</xdr:row>
      <xdr:rowOff>171450</xdr:rowOff>
    </xdr:to>
    <xdr:sp macro="" textlink="">
      <xdr:nvSpPr>
        <xdr:cNvPr id="115926" name="Line 132">
          <a:extLst>
            <a:ext uri="{FF2B5EF4-FFF2-40B4-BE49-F238E27FC236}">
              <a16:creationId xmlns:a16="http://schemas.microsoft.com/office/drawing/2014/main" id="{00000000-0008-0000-0000-0000D6C40100}"/>
            </a:ext>
          </a:extLst>
        </xdr:cNvPr>
        <xdr:cNvSpPr>
          <a:spLocks noChangeShapeType="1"/>
        </xdr:cNvSpPr>
      </xdr:nvSpPr>
      <xdr:spPr bwMode="auto">
        <a:xfrm flipH="1" flipV="1">
          <a:off x="17640300" y="3524250"/>
          <a:ext cx="419100" cy="533400"/>
        </a:xfrm>
        <a:prstGeom prst="line">
          <a:avLst/>
        </a:prstGeom>
        <a:noFill/>
        <a:ln w="19050">
          <a:solidFill>
            <a:srgbClr val="000000"/>
          </a:solidFill>
          <a:round/>
          <a:headEnd/>
          <a:tailEnd type="triangle" w="med" len="med"/>
        </a:ln>
      </xdr:spPr>
    </xdr:sp>
    <xdr:clientData/>
  </xdr:twoCellAnchor>
  <xdr:twoCellAnchor>
    <xdr:from>
      <xdr:col>23</xdr:col>
      <xdr:colOff>819150</xdr:colOff>
      <xdr:row>22</xdr:row>
      <xdr:rowOff>171450</xdr:rowOff>
    </xdr:from>
    <xdr:to>
      <xdr:col>23</xdr:col>
      <xdr:colOff>819150</xdr:colOff>
      <xdr:row>24</xdr:row>
      <xdr:rowOff>104775</xdr:rowOff>
    </xdr:to>
    <xdr:sp macro="" textlink="">
      <xdr:nvSpPr>
        <xdr:cNvPr id="115927" name="Line 134">
          <a:extLst>
            <a:ext uri="{FF2B5EF4-FFF2-40B4-BE49-F238E27FC236}">
              <a16:creationId xmlns:a16="http://schemas.microsoft.com/office/drawing/2014/main" id="{00000000-0008-0000-0000-0000D7C40100}"/>
            </a:ext>
          </a:extLst>
        </xdr:cNvPr>
        <xdr:cNvSpPr>
          <a:spLocks noChangeShapeType="1"/>
        </xdr:cNvSpPr>
      </xdr:nvSpPr>
      <xdr:spPr bwMode="auto">
        <a:xfrm flipH="1" flipV="1">
          <a:off x="18078450" y="5010150"/>
          <a:ext cx="0" cy="314325"/>
        </a:xfrm>
        <a:prstGeom prst="line">
          <a:avLst/>
        </a:prstGeom>
        <a:noFill/>
        <a:ln w="19050">
          <a:solidFill>
            <a:srgbClr val="000000"/>
          </a:solidFill>
          <a:round/>
          <a:headEnd type="oval" w="med" len="med"/>
          <a:tailEnd type="triangle" w="med" len="med"/>
        </a:ln>
      </xdr:spPr>
    </xdr:sp>
    <xdr:clientData/>
  </xdr:twoCellAnchor>
  <xdr:twoCellAnchor>
    <xdr:from>
      <xdr:col>23</xdr:col>
      <xdr:colOff>381000</xdr:colOff>
      <xdr:row>20</xdr:row>
      <xdr:rowOff>19050</xdr:rowOff>
    </xdr:from>
    <xdr:to>
      <xdr:col>23</xdr:col>
      <xdr:colOff>800100</xdr:colOff>
      <xdr:row>22</xdr:row>
      <xdr:rowOff>171450</xdr:rowOff>
    </xdr:to>
    <xdr:sp macro="" textlink="">
      <xdr:nvSpPr>
        <xdr:cNvPr id="115928" name="Line 135">
          <a:extLst>
            <a:ext uri="{FF2B5EF4-FFF2-40B4-BE49-F238E27FC236}">
              <a16:creationId xmlns:a16="http://schemas.microsoft.com/office/drawing/2014/main" id="{00000000-0008-0000-0000-0000D8C40100}"/>
            </a:ext>
          </a:extLst>
        </xdr:cNvPr>
        <xdr:cNvSpPr>
          <a:spLocks noChangeShapeType="1"/>
        </xdr:cNvSpPr>
      </xdr:nvSpPr>
      <xdr:spPr bwMode="auto">
        <a:xfrm flipH="1" flipV="1">
          <a:off x="17640300" y="4476750"/>
          <a:ext cx="419100" cy="533400"/>
        </a:xfrm>
        <a:prstGeom prst="line">
          <a:avLst/>
        </a:prstGeom>
        <a:noFill/>
        <a:ln w="19050">
          <a:solidFill>
            <a:srgbClr val="000000"/>
          </a:solidFill>
          <a:round/>
          <a:headEnd/>
          <a:tailEnd type="triangle" w="med" len="med"/>
        </a:ln>
      </xdr:spPr>
    </xdr:sp>
    <xdr:clientData/>
  </xdr:twoCellAnchor>
  <xdr:twoCellAnchor>
    <xdr:from>
      <xdr:col>23</xdr:col>
      <xdr:colOff>819150</xdr:colOff>
      <xdr:row>27</xdr:row>
      <xdr:rowOff>171450</xdr:rowOff>
    </xdr:from>
    <xdr:to>
      <xdr:col>23</xdr:col>
      <xdr:colOff>819150</xdr:colOff>
      <xdr:row>29</xdr:row>
      <xdr:rowOff>104775</xdr:rowOff>
    </xdr:to>
    <xdr:sp macro="" textlink="">
      <xdr:nvSpPr>
        <xdr:cNvPr id="115929" name="Line 137">
          <a:extLst>
            <a:ext uri="{FF2B5EF4-FFF2-40B4-BE49-F238E27FC236}">
              <a16:creationId xmlns:a16="http://schemas.microsoft.com/office/drawing/2014/main" id="{00000000-0008-0000-0000-0000D9C40100}"/>
            </a:ext>
          </a:extLst>
        </xdr:cNvPr>
        <xdr:cNvSpPr>
          <a:spLocks noChangeShapeType="1"/>
        </xdr:cNvSpPr>
      </xdr:nvSpPr>
      <xdr:spPr bwMode="auto">
        <a:xfrm flipH="1" flipV="1">
          <a:off x="18078450" y="5962650"/>
          <a:ext cx="0" cy="314325"/>
        </a:xfrm>
        <a:prstGeom prst="line">
          <a:avLst/>
        </a:prstGeom>
        <a:noFill/>
        <a:ln w="19050">
          <a:solidFill>
            <a:srgbClr val="000000"/>
          </a:solidFill>
          <a:round/>
          <a:headEnd type="oval" w="med" len="med"/>
          <a:tailEnd type="triangle" w="med" len="med"/>
        </a:ln>
      </xdr:spPr>
    </xdr:sp>
    <xdr:clientData/>
  </xdr:twoCellAnchor>
  <xdr:twoCellAnchor>
    <xdr:from>
      <xdr:col>23</xdr:col>
      <xdr:colOff>381000</xdr:colOff>
      <xdr:row>25</xdr:row>
      <xdr:rowOff>19050</xdr:rowOff>
    </xdr:from>
    <xdr:to>
      <xdr:col>23</xdr:col>
      <xdr:colOff>800100</xdr:colOff>
      <xdr:row>27</xdr:row>
      <xdr:rowOff>171450</xdr:rowOff>
    </xdr:to>
    <xdr:sp macro="" textlink="">
      <xdr:nvSpPr>
        <xdr:cNvPr id="115930" name="Line 138">
          <a:extLst>
            <a:ext uri="{FF2B5EF4-FFF2-40B4-BE49-F238E27FC236}">
              <a16:creationId xmlns:a16="http://schemas.microsoft.com/office/drawing/2014/main" id="{00000000-0008-0000-0000-0000DAC40100}"/>
            </a:ext>
          </a:extLst>
        </xdr:cNvPr>
        <xdr:cNvSpPr>
          <a:spLocks noChangeShapeType="1"/>
        </xdr:cNvSpPr>
      </xdr:nvSpPr>
      <xdr:spPr bwMode="auto">
        <a:xfrm flipH="1" flipV="1">
          <a:off x="17640300" y="5429250"/>
          <a:ext cx="419100" cy="533400"/>
        </a:xfrm>
        <a:prstGeom prst="line">
          <a:avLst/>
        </a:prstGeom>
        <a:noFill/>
        <a:ln w="19050">
          <a:solidFill>
            <a:srgbClr val="000000"/>
          </a:solidFill>
          <a:round/>
          <a:headEnd/>
          <a:tailEnd type="triangle" w="med" len="med"/>
        </a:ln>
      </xdr:spPr>
    </xdr:sp>
    <xdr:clientData/>
  </xdr:twoCellAnchor>
  <xdr:twoCellAnchor>
    <xdr:from>
      <xdr:col>23</xdr:col>
      <xdr:colOff>819150</xdr:colOff>
      <xdr:row>32</xdr:row>
      <xdr:rowOff>171450</xdr:rowOff>
    </xdr:from>
    <xdr:to>
      <xdr:col>23</xdr:col>
      <xdr:colOff>819150</xdr:colOff>
      <xdr:row>34</xdr:row>
      <xdr:rowOff>104775</xdr:rowOff>
    </xdr:to>
    <xdr:sp macro="" textlink="">
      <xdr:nvSpPr>
        <xdr:cNvPr id="115931" name="Line 140">
          <a:extLst>
            <a:ext uri="{FF2B5EF4-FFF2-40B4-BE49-F238E27FC236}">
              <a16:creationId xmlns:a16="http://schemas.microsoft.com/office/drawing/2014/main" id="{00000000-0008-0000-0000-0000DBC40100}"/>
            </a:ext>
          </a:extLst>
        </xdr:cNvPr>
        <xdr:cNvSpPr>
          <a:spLocks noChangeShapeType="1"/>
        </xdr:cNvSpPr>
      </xdr:nvSpPr>
      <xdr:spPr bwMode="auto">
        <a:xfrm flipH="1" flipV="1">
          <a:off x="18078450" y="6915150"/>
          <a:ext cx="0" cy="314325"/>
        </a:xfrm>
        <a:prstGeom prst="line">
          <a:avLst/>
        </a:prstGeom>
        <a:noFill/>
        <a:ln w="19050">
          <a:solidFill>
            <a:srgbClr val="000000"/>
          </a:solidFill>
          <a:round/>
          <a:headEnd type="oval" w="med" len="med"/>
          <a:tailEnd type="triangle" w="med" len="med"/>
        </a:ln>
      </xdr:spPr>
    </xdr:sp>
    <xdr:clientData/>
  </xdr:twoCellAnchor>
  <xdr:twoCellAnchor>
    <xdr:from>
      <xdr:col>23</xdr:col>
      <xdr:colOff>381000</xdr:colOff>
      <xdr:row>30</xdr:row>
      <xdr:rowOff>19050</xdr:rowOff>
    </xdr:from>
    <xdr:to>
      <xdr:col>23</xdr:col>
      <xdr:colOff>800100</xdr:colOff>
      <xdr:row>32</xdr:row>
      <xdr:rowOff>171450</xdr:rowOff>
    </xdr:to>
    <xdr:sp macro="" textlink="">
      <xdr:nvSpPr>
        <xdr:cNvPr id="115932" name="Line 141">
          <a:extLst>
            <a:ext uri="{FF2B5EF4-FFF2-40B4-BE49-F238E27FC236}">
              <a16:creationId xmlns:a16="http://schemas.microsoft.com/office/drawing/2014/main" id="{00000000-0008-0000-0000-0000DCC40100}"/>
            </a:ext>
          </a:extLst>
        </xdr:cNvPr>
        <xdr:cNvSpPr>
          <a:spLocks noChangeShapeType="1"/>
        </xdr:cNvSpPr>
      </xdr:nvSpPr>
      <xdr:spPr bwMode="auto">
        <a:xfrm flipH="1" flipV="1">
          <a:off x="17640300" y="6381750"/>
          <a:ext cx="419100" cy="533400"/>
        </a:xfrm>
        <a:prstGeom prst="line">
          <a:avLst/>
        </a:prstGeom>
        <a:noFill/>
        <a:ln w="19050">
          <a:solidFill>
            <a:srgbClr val="000000"/>
          </a:solidFill>
          <a:round/>
          <a:headEnd/>
          <a:tailEnd type="triangle" w="med" len="med"/>
        </a:ln>
      </xdr:spPr>
    </xdr:sp>
    <xdr:clientData/>
  </xdr:twoCellAnchor>
  <xdr:twoCellAnchor>
    <xdr:from>
      <xdr:col>23</xdr:col>
      <xdr:colOff>819150</xdr:colOff>
      <xdr:row>37</xdr:row>
      <xdr:rowOff>171450</xdr:rowOff>
    </xdr:from>
    <xdr:to>
      <xdr:col>23</xdr:col>
      <xdr:colOff>819150</xdr:colOff>
      <xdr:row>39</xdr:row>
      <xdr:rowOff>104775</xdr:rowOff>
    </xdr:to>
    <xdr:sp macro="" textlink="">
      <xdr:nvSpPr>
        <xdr:cNvPr id="115933" name="Line 143">
          <a:extLst>
            <a:ext uri="{FF2B5EF4-FFF2-40B4-BE49-F238E27FC236}">
              <a16:creationId xmlns:a16="http://schemas.microsoft.com/office/drawing/2014/main" id="{00000000-0008-0000-0000-0000DDC40100}"/>
            </a:ext>
          </a:extLst>
        </xdr:cNvPr>
        <xdr:cNvSpPr>
          <a:spLocks noChangeShapeType="1"/>
        </xdr:cNvSpPr>
      </xdr:nvSpPr>
      <xdr:spPr bwMode="auto">
        <a:xfrm flipH="1" flipV="1">
          <a:off x="18078450" y="7867650"/>
          <a:ext cx="0" cy="314325"/>
        </a:xfrm>
        <a:prstGeom prst="line">
          <a:avLst/>
        </a:prstGeom>
        <a:noFill/>
        <a:ln w="19050">
          <a:solidFill>
            <a:srgbClr val="000000"/>
          </a:solidFill>
          <a:round/>
          <a:headEnd type="oval" w="med" len="med"/>
          <a:tailEnd type="triangle" w="med" len="med"/>
        </a:ln>
      </xdr:spPr>
    </xdr:sp>
    <xdr:clientData/>
  </xdr:twoCellAnchor>
  <xdr:twoCellAnchor>
    <xdr:from>
      <xdr:col>23</xdr:col>
      <xdr:colOff>381000</xdr:colOff>
      <xdr:row>35</xdr:row>
      <xdr:rowOff>19050</xdr:rowOff>
    </xdr:from>
    <xdr:to>
      <xdr:col>23</xdr:col>
      <xdr:colOff>800100</xdr:colOff>
      <xdr:row>37</xdr:row>
      <xdr:rowOff>171450</xdr:rowOff>
    </xdr:to>
    <xdr:sp macro="" textlink="">
      <xdr:nvSpPr>
        <xdr:cNvPr id="115934" name="Line 144">
          <a:extLst>
            <a:ext uri="{FF2B5EF4-FFF2-40B4-BE49-F238E27FC236}">
              <a16:creationId xmlns:a16="http://schemas.microsoft.com/office/drawing/2014/main" id="{00000000-0008-0000-0000-0000DEC40100}"/>
            </a:ext>
          </a:extLst>
        </xdr:cNvPr>
        <xdr:cNvSpPr>
          <a:spLocks noChangeShapeType="1"/>
        </xdr:cNvSpPr>
      </xdr:nvSpPr>
      <xdr:spPr bwMode="auto">
        <a:xfrm flipH="1" flipV="1">
          <a:off x="17640300" y="7334250"/>
          <a:ext cx="419100" cy="533400"/>
        </a:xfrm>
        <a:prstGeom prst="line">
          <a:avLst/>
        </a:prstGeom>
        <a:noFill/>
        <a:ln w="19050">
          <a:solidFill>
            <a:srgbClr val="000000"/>
          </a:solidFill>
          <a:round/>
          <a:headEnd/>
          <a:tailEnd type="triangle" w="med" len="med"/>
        </a:ln>
      </xdr:spPr>
    </xdr:sp>
    <xdr:clientData/>
  </xdr:twoCellAnchor>
  <xdr:twoCellAnchor>
    <xdr:from>
      <xdr:col>23</xdr:col>
      <xdr:colOff>819150</xdr:colOff>
      <xdr:row>42</xdr:row>
      <xdr:rowOff>171450</xdr:rowOff>
    </xdr:from>
    <xdr:to>
      <xdr:col>23</xdr:col>
      <xdr:colOff>819150</xdr:colOff>
      <xdr:row>44</xdr:row>
      <xdr:rowOff>114300</xdr:rowOff>
    </xdr:to>
    <xdr:sp macro="" textlink="">
      <xdr:nvSpPr>
        <xdr:cNvPr id="115935" name="Line 146">
          <a:extLst>
            <a:ext uri="{FF2B5EF4-FFF2-40B4-BE49-F238E27FC236}">
              <a16:creationId xmlns:a16="http://schemas.microsoft.com/office/drawing/2014/main" id="{00000000-0008-0000-0000-0000DFC40100}"/>
            </a:ext>
          </a:extLst>
        </xdr:cNvPr>
        <xdr:cNvSpPr>
          <a:spLocks noChangeShapeType="1"/>
        </xdr:cNvSpPr>
      </xdr:nvSpPr>
      <xdr:spPr bwMode="auto">
        <a:xfrm flipH="1" flipV="1">
          <a:off x="18078450" y="8820150"/>
          <a:ext cx="0" cy="323850"/>
        </a:xfrm>
        <a:prstGeom prst="line">
          <a:avLst/>
        </a:prstGeom>
        <a:noFill/>
        <a:ln w="19050">
          <a:solidFill>
            <a:srgbClr val="000000"/>
          </a:solidFill>
          <a:round/>
          <a:headEnd type="oval" w="med" len="med"/>
          <a:tailEnd type="triangle" w="med" len="med"/>
        </a:ln>
      </xdr:spPr>
    </xdr:sp>
    <xdr:clientData/>
  </xdr:twoCellAnchor>
  <xdr:twoCellAnchor>
    <xdr:from>
      <xdr:col>23</xdr:col>
      <xdr:colOff>381000</xdr:colOff>
      <xdr:row>40</xdr:row>
      <xdr:rowOff>28575</xdr:rowOff>
    </xdr:from>
    <xdr:to>
      <xdr:col>23</xdr:col>
      <xdr:colOff>800100</xdr:colOff>
      <xdr:row>42</xdr:row>
      <xdr:rowOff>171450</xdr:rowOff>
    </xdr:to>
    <xdr:sp macro="" textlink="">
      <xdr:nvSpPr>
        <xdr:cNvPr id="115936" name="Line 147">
          <a:extLst>
            <a:ext uri="{FF2B5EF4-FFF2-40B4-BE49-F238E27FC236}">
              <a16:creationId xmlns:a16="http://schemas.microsoft.com/office/drawing/2014/main" id="{00000000-0008-0000-0000-0000E0C40100}"/>
            </a:ext>
          </a:extLst>
        </xdr:cNvPr>
        <xdr:cNvSpPr>
          <a:spLocks noChangeShapeType="1"/>
        </xdr:cNvSpPr>
      </xdr:nvSpPr>
      <xdr:spPr bwMode="auto">
        <a:xfrm flipH="1" flipV="1">
          <a:off x="15611475" y="8582025"/>
          <a:ext cx="419100" cy="523875"/>
        </a:xfrm>
        <a:prstGeom prst="line">
          <a:avLst/>
        </a:prstGeom>
        <a:noFill/>
        <a:ln w="19050">
          <a:solidFill>
            <a:srgbClr val="000000"/>
          </a:solidFill>
          <a:round/>
          <a:headEnd/>
          <a:tailEnd type="triangle" w="med" len="med"/>
        </a:ln>
      </xdr:spPr>
    </xdr:sp>
    <xdr:clientData/>
  </xdr:twoCellAnchor>
  <xdr:twoCellAnchor>
    <xdr:from>
      <xdr:col>23</xdr:col>
      <xdr:colOff>381000</xdr:colOff>
      <xdr:row>10</xdr:row>
      <xdr:rowOff>19050</xdr:rowOff>
    </xdr:from>
    <xdr:to>
      <xdr:col>23</xdr:col>
      <xdr:colOff>800100</xdr:colOff>
      <xdr:row>12</xdr:row>
      <xdr:rowOff>171450</xdr:rowOff>
    </xdr:to>
    <xdr:sp macro="" textlink="">
      <xdr:nvSpPr>
        <xdr:cNvPr id="115937" name="Line 86">
          <a:extLst>
            <a:ext uri="{FF2B5EF4-FFF2-40B4-BE49-F238E27FC236}">
              <a16:creationId xmlns:a16="http://schemas.microsoft.com/office/drawing/2014/main" id="{00000000-0008-0000-0000-0000E1C40100}"/>
            </a:ext>
          </a:extLst>
        </xdr:cNvPr>
        <xdr:cNvSpPr>
          <a:spLocks noChangeShapeType="1"/>
        </xdr:cNvSpPr>
      </xdr:nvSpPr>
      <xdr:spPr bwMode="auto">
        <a:xfrm flipH="1" flipV="1">
          <a:off x="17640300" y="2571750"/>
          <a:ext cx="419100" cy="533400"/>
        </a:xfrm>
        <a:prstGeom prst="line">
          <a:avLst/>
        </a:prstGeom>
        <a:noFill/>
        <a:ln w="19050">
          <a:solidFill>
            <a:srgbClr val="000000"/>
          </a:solidFill>
          <a:round/>
          <a:headEnd/>
          <a:tailEnd type="triangle" w="med" len="med"/>
        </a:ln>
      </xdr:spPr>
    </xdr:sp>
    <xdr:clientData/>
  </xdr:twoCellAnchor>
  <xdr:twoCellAnchor>
    <xdr:from>
      <xdr:col>23</xdr:col>
      <xdr:colOff>819150</xdr:colOff>
      <xdr:row>12</xdr:row>
      <xdr:rowOff>171450</xdr:rowOff>
    </xdr:from>
    <xdr:to>
      <xdr:col>23</xdr:col>
      <xdr:colOff>819150</xdr:colOff>
      <xdr:row>14</xdr:row>
      <xdr:rowOff>104775</xdr:rowOff>
    </xdr:to>
    <xdr:sp macro="" textlink="">
      <xdr:nvSpPr>
        <xdr:cNvPr id="115938" name="Line 85">
          <a:extLst>
            <a:ext uri="{FF2B5EF4-FFF2-40B4-BE49-F238E27FC236}">
              <a16:creationId xmlns:a16="http://schemas.microsoft.com/office/drawing/2014/main" id="{00000000-0008-0000-0000-0000E2C40100}"/>
            </a:ext>
          </a:extLst>
        </xdr:cNvPr>
        <xdr:cNvSpPr>
          <a:spLocks noChangeShapeType="1"/>
        </xdr:cNvSpPr>
      </xdr:nvSpPr>
      <xdr:spPr bwMode="auto">
        <a:xfrm flipH="1" flipV="1">
          <a:off x="18078450" y="3105150"/>
          <a:ext cx="0" cy="314325"/>
        </a:xfrm>
        <a:prstGeom prst="line">
          <a:avLst/>
        </a:prstGeom>
        <a:noFill/>
        <a:ln w="19050">
          <a:solidFill>
            <a:srgbClr val="000000"/>
          </a:solidFill>
          <a:round/>
          <a:headEnd type="oval" w="med" len="med"/>
          <a:tailEnd type="triangle" w="med" len="med"/>
        </a:ln>
      </xdr:spPr>
    </xdr:sp>
    <xdr:clientData/>
  </xdr:twoCellAnchor>
  <mc:AlternateContent xmlns:mc="http://schemas.openxmlformats.org/markup-compatibility/2006">
    <mc:Choice xmlns:a14="http://schemas.microsoft.com/office/drawing/2010/main" Requires="a14">
      <xdr:twoCellAnchor editAs="oneCell">
        <xdr:from>
          <xdr:col>17</xdr:col>
          <xdr:colOff>19050</xdr:colOff>
          <xdr:row>11</xdr:row>
          <xdr:rowOff>171450</xdr:rowOff>
        </xdr:from>
        <xdr:to>
          <xdr:col>18</xdr:col>
          <xdr:colOff>95250</xdr:colOff>
          <xdr:row>13</xdr:row>
          <xdr:rowOff>19050</xdr:rowOff>
        </xdr:to>
        <xdr:sp macro="" textlink="">
          <xdr:nvSpPr>
            <xdr:cNvPr id="10287" name="CBX47" hidden="1">
              <a:extLst>
                <a:ext uri="{63B3BB69-23CF-44E3-9099-C40C66FF867C}">
                  <a14:compatExt spid="_x0000_s10287"/>
                </a:ext>
                <a:ext uri="{FF2B5EF4-FFF2-40B4-BE49-F238E27FC236}">
                  <a16:creationId xmlns:a16="http://schemas.microsoft.com/office/drawing/2014/main" id="{00000000-0008-0000-0000-00002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26</xdr:row>
          <xdr:rowOff>171450</xdr:rowOff>
        </xdr:from>
        <xdr:to>
          <xdr:col>18</xdr:col>
          <xdr:colOff>95250</xdr:colOff>
          <xdr:row>28</xdr:row>
          <xdr:rowOff>19050</xdr:rowOff>
        </xdr:to>
        <xdr:sp macro="" textlink="">
          <xdr:nvSpPr>
            <xdr:cNvPr id="10290" name="CBX50" hidden="1">
              <a:extLst>
                <a:ext uri="{63B3BB69-23CF-44E3-9099-C40C66FF867C}">
                  <a14:compatExt spid="_x0000_s10290"/>
                </a:ext>
                <a:ext uri="{FF2B5EF4-FFF2-40B4-BE49-F238E27FC236}">
                  <a16:creationId xmlns:a16="http://schemas.microsoft.com/office/drawing/2014/main" id="{00000000-0008-0000-0000-00003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31</xdr:row>
          <xdr:rowOff>171450</xdr:rowOff>
        </xdr:from>
        <xdr:to>
          <xdr:col>18</xdr:col>
          <xdr:colOff>95250</xdr:colOff>
          <xdr:row>33</xdr:row>
          <xdr:rowOff>19050</xdr:rowOff>
        </xdr:to>
        <xdr:sp macro="" textlink="">
          <xdr:nvSpPr>
            <xdr:cNvPr id="10291" name="CBX51" hidden="1">
              <a:extLst>
                <a:ext uri="{63B3BB69-23CF-44E3-9099-C40C66FF867C}">
                  <a14:compatExt spid="_x0000_s10291"/>
                </a:ext>
                <a:ext uri="{FF2B5EF4-FFF2-40B4-BE49-F238E27FC236}">
                  <a16:creationId xmlns:a16="http://schemas.microsoft.com/office/drawing/2014/main" id="{00000000-0008-0000-0000-00003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36</xdr:row>
          <xdr:rowOff>180975</xdr:rowOff>
        </xdr:from>
        <xdr:to>
          <xdr:col>18</xdr:col>
          <xdr:colOff>95250</xdr:colOff>
          <xdr:row>38</xdr:row>
          <xdr:rowOff>19050</xdr:rowOff>
        </xdr:to>
        <xdr:sp macro="" textlink="">
          <xdr:nvSpPr>
            <xdr:cNvPr id="10292" name="CBX52" hidden="1">
              <a:extLst>
                <a:ext uri="{63B3BB69-23CF-44E3-9099-C40C66FF867C}">
                  <a14:compatExt spid="_x0000_s10292"/>
                </a:ext>
                <a:ext uri="{FF2B5EF4-FFF2-40B4-BE49-F238E27FC236}">
                  <a16:creationId xmlns:a16="http://schemas.microsoft.com/office/drawing/2014/main" id="{00000000-0008-0000-0000-00003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41</xdr:row>
          <xdr:rowOff>180975</xdr:rowOff>
        </xdr:from>
        <xdr:to>
          <xdr:col>18</xdr:col>
          <xdr:colOff>95250</xdr:colOff>
          <xdr:row>43</xdr:row>
          <xdr:rowOff>19050</xdr:rowOff>
        </xdr:to>
        <xdr:sp macro="" textlink="">
          <xdr:nvSpPr>
            <xdr:cNvPr id="10293" name="CBX53" hidden="1">
              <a:extLst>
                <a:ext uri="{63B3BB69-23CF-44E3-9099-C40C66FF867C}">
                  <a14:compatExt spid="_x0000_s10293"/>
                </a:ext>
                <a:ext uri="{FF2B5EF4-FFF2-40B4-BE49-F238E27FC236}">
                  <a16:creationId xmlns:a16="http://schemas.microsoft.com/office/drawing/2014/main" id="{00000000-0008-0000-0000-00003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16</xdr:row>
          <xdr:rowOff>171450</xdr:rowOff>
        </xdr:from>
        <xdr:to>
          <xdr:col>18</xdr:col>
          <xdr:colOff>95250</xdr:colOff>
          <xdr:row>18</xdr:row>
          <xdr:rowOff>9525</xdr:rowOff>
        </xdr:to>
        <xdr:sp macro="" textlink="">
          <xdr:nvSpPr>
            <xdr:cNvPr id="10302" name="CBX62" hidden="1">
              <a:extLst>
                <a:ext uri="{63B3BB69-23CF-44E3-9099-C40C66FF867C}">
                  <a14:compatExt spid="_x0000_s10302"/>
                </a:ext>
                <a:ext uri="{FF2B5EF4-FFF2-40B4-BE49-F238E27FC236}">
                  <a16:creationId xmlns:a16="http://schemas.microsoft.com/office/drawing/2014/main" id="{00000000-0008-0000-0000-00003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21</xdr:row>
          <xdr:rowOff>171450</xdr:rowOff>
        </xdr:from>
        <xdr:to>
          <xdr:col>18</xdr:col>
          <xdr:colOff>95250</xdr:colOff>
          <xdr:row>23</xdr:row>
          <xdr:rowOff>9525</xdr:rowOff>
        </xdr:to>
        <xdr:sp macro="" textlink="">
          <xdr:nvSpPr>
            <xdr:cNvPr id="10303" name="CBX63" hidden="1">
              <a:extLst>
                <a:ext uri="{63B3BB69-23CF-44E3-9099-C40C66FF867C}">
                  <a14:compatExt spid="_x0000_s10303"/>
                </a:ext>
                <a:ext uri="{FF2B5EF4-FFF2-40B4-BE49-F238E27FC236}">
                  <a16:creationId xmlns:a16="http://schemas.microsoft.com/office/drawing/2014/main" id="{00000000-0008-0000-0000-00003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xdr:row>
          <xdr:rowOff>38100</xdr:rowOff>
        </xdr:from>
        <xdr:to>
          <xdr:col>15</xdr:col>
          <xdr:colOff>447675</xdr:colOff>
          <xdr:row>4</xdr:row>
          <xdr:rowOff>238125</xdr:rowOff>
        </xdr:to>
        <xdr:sp macro="" textlink="">
          <xdr:nvSpPr>
            <xdr:cNvPr id="10361" name="Drop Down 121" hidden="1">
              <a:extLst>
                <a:ext uri="{63B3BB69-23CF-44E3-9099-C40C66FF867C}">
                  <a14:compatExt spid="_x0000_s10361"/>
                </a:ext>
                <a:ext uri="{FF2B5EF4-FFF2-40B4-BE49-F238E27FC236}">
                  <a16:creationId xmlns:a16="http://schemas.microsoft.com/office/drawing/2014/main" id="{00000000-0008-0000-0000-000079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xdr:row>
          <xdr:rowOff>38100</xdr:rowOff>
        </xdr:from>
        <xdr:to>
          <xdr:col>15</xdr:col>
          <xdr:colOff>447675</xdr:colOff>
          <xdr:row>5</xdr:row>
          <xdr:rowOff>238125</xdr:rowOff>
        </xdr:to>
        <xdr:sp macro="" textlink="">
          <xdr:nvSpPr>
            <xdr:cNvPr id="10362" name="Drop Down 122" hidden="1">
              <a:extLst>
                <a:ext uri="{63B3BB69-23CF-44E3-9099-C40C66FF867C}">
                  <a14:compatExt spid="_x0000_s10362"/>
                </a:ext>
                <a:ext uri="{FF2B5EF4-FFF2-40B4-BE49-F238E27FC236}">
                  <a16:creationId xmlns:a16="http://schemas.microsoft.com/office/drawing/2014/main" id="{00000000-0008-0000-0000-00007A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1038225</xdr:colOff>
          <xdr:row>6</xdr:row>
          <xdr:rowOff>9525</xdr:rowOff>
        </xdr:from>
        <xdr:to>
          <xdr:col>11</xdr:col>
          <xdr:colOff>171450</xdr:colOff>
          <xdr:row>7</xdr:row>
          <xdr:rowOff>9525</xdr:rowOff>
        </xdr:to>
        <xdr:sp macro="" textlink="">
          <xdr:nvSpPr>
            <xdr:cNvPr id="74214" name="Button 6630" hidden="1">
              <a:extLst>
                <a:ext uri="{63B3BB69-23CF-44E3-9099-C40C66FF867C}">
                  <a14:compatExt spid="_x0000_s74214"/>
                </a:ext>
                <a:ext uri="{FF2B5EF4-FFF2-40B4-BE49-F238E27FC236}">
                  <a16:creationId xmlns:a16="http://schemas.microsoft.com/office/drawing/2014/main" id="{00000000-0008-0000-0000-0000E621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CH" sz="1000" b="0" i="0" u="none" strike="noStrike" baseline="0">
                  <a:solidFill>
                    <a:srgbClr val="000000"/>
                  </a:solidFill>
                  <a:latin typeface="Arial"/>
                  <a:cs typeface="Arial"/>
                </a:rPr>
                <a:t>Vorlage für Pfeile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11</xdr:row>
          <xdr:rowOff>171450</xdr:rowOff>
        </xdr:from>
        <xdr:to>
          <xdr:col>18</xdr:col>
          <xdr:colOff>95250</xdr:colOff>
          <xdr:row>13</xdr:row>
          <xdr:rowOff>19050</xdr:rowOff>
        </xdr:to>
        <xdr:sp macro="" textlink="">
          <xdr:nvSpPr>
            <xdr:cNvPr id="113845" name="CBX47" hidden="1">
              <a:extLst>
                <a:ext uri="{63B3BB69-23CF-44E3-9099-C40C66FF867C}">
                  <a14:compatExt spid="_x0000_s113845"/>
                </a:ext>
                <a:ext uri="{FF2B5EF4-FFF2-40B4-BE49-F238E27FC236}">
                  <a16:creationId xmlns:a16="http://schemas.microsoft.com/office/drawing/2014/main" id="{00000000-0008-0000-0000-0000B5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26</xdr:row>
          <xdr:rowOff>171450</xdr:rowOff>
        </xdr:from>
        <xdr:to>
          <xdr:col>18</xdr:col>
          <xdr:colOff>95250</xdr:colOff>
          <xdr:row>28</xdr:row>
          <xdr:rowOff>19050</xdr:rowOff>
        </xdr:to>
        <xdr:sp macro="" textlink="">
          <xdr:nvSpPr>
            <xdr:cNvPr id="113846" name="CBX50" hidden="1">
              <a:extLst>
                <a:ext uri="{63B3BB69-23CF-44E3-9099-C40C66FF867C}">
                  <a14:compatExt spid="_x0000_s113846"/>
                </a:ext>
                <a:ext uri="{FF2B5EF4-FFF2-40B4-BE49-F238E27FC236}">
                  <a16:creationId xmlns:a16="http://schemas.microsoft.com/office/drawing/2014/main" id="{00000000-0008-0000-0000-0000B6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31</xdr:row>
          <xdr:rowOff>171450</xdr:rowOff>
        </xdr:from>
        <xdr:to>
          <xdr:col>18</xdr:col>
          <xdr:colOff>95250</xdr:colOff>
          <xdr:row>33</xdr:row>
          <xdr:rowOff>19050</xdr:rowOff>
        </xdr:to>
        <xdr:sp macro="" textlink="">
          <xdr:nvSpPr>
            <xdr:cNvPr id="113847" name="CBX51" hidden="1">
              <a:extLst>
                <a:ext uri="{63B3BB69-23CF-44E3-9099-C40C66FF867C}">
                  <a14:compatExt spid="_x0000_s113847"/>
                </a:ext>
                <a:ext uri="{FF2B5EF4-FFF2-40B4-BE49-F238E27FC236}">
                  <a16:creationId xmlns:a16="http://schemas.microsoft.com/office/drawing/2014/main" id="{00000000-0008-0000-0000-0000B7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36</xdr:row>
          <xdr:rowOff>180975</xdr:rowOff>
        </xdr:from>
        <xdr:to>
          <xdr:col>18</xdr:col>
          <xdr:colOff>95250</xdr:colOff>
          <xdr:row>38</xdr:row>
          <xdr:rowOff>19050</xdr:rowOff>
        </xdr:to>
        <xdr:sp macro="" textlink="">
          <xdr:nvSpPr>
            <xdr:cNvPr id="113848" name="CBX52" hidden="1">
              <a:extLst>
                <a:ext uri="{63B3BB69-23CF-44E3-9099-C40C66FF867C}">
                  <a14:compatExt spid="_x0000_s113848"/>
                </a:ext>
                <a:ext uri="{FF2B5EF4-FFF2-40B4-BE49-F238E27FC236}">
                  <a16:creationId xmlns:a16="http://schemas.microsoft.com/office/drawing/2014/main" id="{00000000-0008-0000-0000-0000B8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41</xdr:row>
          <xdr:rowOff>180975</xdr:rowOff>
        </xdr:from>
        <xdr:to>
          <xdr:col>18</xdr:col>
          <xdr:colOff>95250</xdr:colOff>
          <xdr:row>43</xdr:row>
          <xdr:rowOff>19050</xdr:rowOff>
        </xdr:to>
        <xdr:sp macro="" textlink="">
          <xdr:nvSpPr>
            <xdr:cNvPr id="113849" name="CBX53" hidden="1">
              <a:extLst>
                <a:ext uri="{63B3BB69-23CF-44E3-9099-C40C66FF867C}">
                  <a14:compatExt spid="_x0000_s113849"/>
                </a:ext>
                <a:ext uri="{FF2B5EF4-FFF2-40B4-BE49-F238E27FC236}">
                  <a16:creationId xmlns:a16="http://schemas.microsoft.com/office/drawing/2014/main" id="{00000000-0008-0000-0000-0000B9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16</xdr:row>
          <xdr:rowOff>171450</xdr:rowOff>
        </xdr:from>
        <xdr:to>
          <xdr:col>18</xdr:col>
          <xdr:colOff>95250</xdr:colOff>
          <xdr:row>18</xdr:row>
          <xdr:rowOff>9525</xdr:rowOff>
        </xdr:to>
        <xdr:sp macro="" textlink="">
          <xdr:nvSpPr>
            <xdr:cNvPr id="113850" name="CBX62" hidden="1">
              <a:extLst>
                <a:ext uri="{63B3BB69-23CF-44E3-9099-C40C66FF867C}">
                  <a14:compatExt spid="_x0000_s113850"/>
                </a:ext>
                <a:ext uri="{FF2B5EF4-FFF2-40B4-BE49-F238E27FC236}">
                  <a16:creationId xmlns:a16="http://schemas.microsoft.com/office/drawing/2014/main" id="{00000000-0008-0000-0000-0000BA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21</xdr:row>
          <xdr:rowOff>171450</xdr:rowOff>
        </xdr:from>
        <xdr:to>
          <xdr:col>18</xdr:col>
          <xdr:colOff>95250</xdr:colOff>
          <xdr:row>23</xdr:row>
          <xdr:rowOff>9525</xdr:rowOff>
        </xdr:to>
        <xdr:sp macro="" textlink="">
          <xdr:nvSpPr>
            <xdr:cNvPr id="113851" name="CBX63" hidden="1">
              <a:extLst>
                <a:ext uri="{63B3BB69-23CF-44E3-9099-C40C66FF867C}">
                  <a14:compatExt spid="_x0000_s113851"/>
                </a:ext>
                <a:ext uri="{FF2B5EF4-FFF2-40B4-BE49-F238E27FC236}">
                  <a16:creationId xmlns:a16="http://schemas.microsoft.com/office/drawing/2014/main" id="{00000000-0008-0000-0000-0000BB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104775</xdr:colOff>
      <xdr:row>10</xdr:row>
      <xdr:rowOff>19050</xdr:rowOff>
    </xdr:from>
    <xdr:to>
      <xdr:col>8</xdr:col>
      <xdr:colOff>142875</xdr:colOff>
      <xdr:row>13</xdr:row>
      <xdr:rowOff>9525</xdr:rowOff>
    </xdr:to>
    <xdr:cxnSp macro="">
      <xdr:nvCxnSpPr>
        <xdr:cNvPr id="3" name="Gerade Verbindung mit Pfeil 2">
          <a:extLst>
            <a:ext uri="{FF2B5EF4-FFF2-40B4-BE49-F238E27FC236}">
              <a16:creationId xmlns:a16="http://schemas.microsoft.com/office/drawing/2014/main" id="{00000000-0008-0000-0000-000003000000}"/>
            </a:ext>
          </a:extLst>
        </xdr:cNvPr>
        <xdr:cNvCxnSpPr/>
      </xdr:nvCxnSpPr>
      <xdr:spPr>
        <a:xfrm flipV="1">
          <a:off x="6610350" y="2857500"/>
          <a:ext cx="276225" cy="5619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123825</xdr:colOff>
      <xdr:row>12</xdr:row>
      <xdr:rowOff>180975</xdr:rowOff>
    </xdr:from>
    <xdr:to>
      <xdr:col>7</xdr:col>
      <xdr:colOff>123825</xdr:colOff>
      <xdr:row>14</xdr:row>
      <xdr:rowOff>171450</xdr:rowOff>
    </xdr:to>
    <xdr:cxnSp macro="">
      <xdr:nvCxnSpPr>
        <xdr:cNvPr id="5" name="Gerade Verbindung mit Pfeil 4">
          <a:extLst>
            <a:ext uri="{FF2B5EF4-FFF2-40B4-BE49-F238E27FC236}">
              <a16:creationId xmlns:a16="http://schemas.microsoft.com/office/drawing/2014/main" id="{00000000-0008-0000-0000-000005000000}"/>
            </a:ext>
          </a:extLst>
        </xdr:cNvPr>
        <xdr:cNvCxnSpPr/>
      </xdr:nvCxnSpPr>
      <xdr:spPr>
        <a:xfrm flipV="1">
          <a:off x="6629400" y="3400425"/>
          <a:ext cx="0" cy="3714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171450</xdr:colOff>
      <xdr:row>14</xdr:row>
      <xdr:rowOff>177166</xdr:rowOff>
    </xdr:from>
    <xdr:to>
      <xdr:col>9</xdr:col>
      <xdr:colOff>0</xdr:colOff>
      <xdr:row>17</xdr:row>
      <xdr:rowOff>171450</xdr:rowOff>
    </xdr:to>
    <xdr:cxnSp macro="">
      <xdr:nvCxnSpPr>
        <xdr:cNvPr id="7" name="Gerade Verbindung mit Pfeil 6">
          <a:extLst>
            <a:ext uri="{FF2B5EF4-FFF2-40B4-BE49-F238E27FC236}">
              <a16:creationId xmlns:a16="http://schemas.microsoft.com/office/drawing/2014/main" id="{00000000-0008-0000-0000-000007000000}"/>
            </a:ext>
          </a:extLst>
        </xdr:cNvPr>
        <xdr:cNvCxnSpPr/>
      </xdr:nvCxnSpPr>
      <xdr:spPr>
        <a:xfrm flipV="1">
          <a:off x="6854190" y="3773806"/>
          <a:ext cx="316230" cy="56578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171450</xdr:colOff>
      <xdr:row>17</xdr:row>
      <xdr:rowOff>171450</xdr:rowOff>
    </xdr:from>
    <xdr:to>
      <xdr:col>7</xdr:col>
      <xdr:colOff>180975</xdr:colOff>
      <xdr:row>20</xdr:row>
      <xdr:rowOff>0</xdr:rowOff>
    </xdr:to>
    <xdr:cxnSp macro="">
      <xdr:nvCxnSpPr>
        <xdr:cNvPr id="9" name="Gerade Verbindung mit Pfeil 8">
          <a:extLst>
            <a:ext uri="{FF2B5EF4-FFF2-40B4-BE49-F238E27FC236}">
              <a16:creationId xmlns:a16="http://schemas.microsoft.com/office/drawing/2014/main" id="{00000000-0008-0000-0000-000009000000}"/>
            </a:ext>
          </a:extLst>
        </xdr:cNvPr>
        <xdr:cNvCxnSpPr/>
      </xdr:nvCxnSpPr>
      <xdr:spPr>
        <a:xfrm flipH="1" flipV="1">
          <a:off x="6677025" y="4343400"/>
          <a:ext cx="9525" cy="4000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66675</xdr:colOff>
      <xdr:row>20</xdr:row>
      <xdr:rowOff>19050</xdr:rowOff>
    </xdr:from>
    <xdr:to>
      <xdr:col>7</xdr:col>
      <xdr:colOff>219075</xdr:colOff>
      <xdr:row>23</xdr:row>
      <xdr:rowOff>0</xdr:rowOff>
    </xdr:to>
    <xdr:cxnSp macro="">
      <xdr:nvCxnSpPr>
        <xdr:cNvPr id="11" name="Gerade Verbindung mit Pfeil 10">
          <a:extLst>
            <a:ext uri="{FF2B5EF4-FFF2-40B4-BE49-F238E27FC236}">
              <a16:creationId xmlns:a16="http://schemas.microsoft.com/office/drawing/2014/main" id="{00000000-0008-0000-0000-00000B000000}"/>
            </a:ext>
          </a:extLst>
        </xdr:cNvPr>
        <xdr:cNvCxnSpPr/>
      </xdr:nvCxnSpPr>
      <xdr:spPr>
        <a:xfrm flipV="1">
          <a:off x="6572250" y="4762500"/>
          <a:ext cx="152400" cy="5524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76200</xdr:colOff>
      <xdr:row>22</xdr:row>
      <xdr:rowOff>161925</xdr:rowOff>
    </xdr:from>
    <xdr:to>
      <xdr:col>7</xdr:col>
      <xdr:colOff>76200</xdr:colOff>
      <xdr:row>24</xdr:row>
      <xdr:rowOff>180975</xdr:rowOff>
    </xdr:to>
    <xdr:cxnSp macro="">
      <xdr:nvCxnSpPr>
        <xdr:cNvPr id="14" name="Gerade Verbindung mit Pfeil 13">
          <a:extLst>
            <a:ext uri="{FF2B5EF4-FFF2-40B4-BE49-F238E27FC236}">
              <a16:creationId xmlns:a16="http://schemas.microsoft.com/office/drawing/2014/main" id="{00000000-0008-0000-0000-00000E000000}"/>
            </a:ext>
          </a:extLst>
        </xdr:cNvPr>
        <xdr:cNvCxnSpPr/>
      </xdr:nvCxnSpPr>
      <xdr:spPr>
        <a:xfrm flipV="1">
          <a:off x="6581775" y="5286375"/>
          <a:ext cx="0" cy="4000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190500</xdr:colOff>
      <xdr:row>25</xdr:row>
      <xdr:rowOff>19050</xdr:rowOff>
    </xdr:from>
    <xdr:to>
      <xdr:col>9</xdr:col>
      <xdr:colOff>190500</xdr:colOff>
      <xdr:row>27</xdr:row>
      <xdr:rowOff>161925</xdr:rowOff>
    </xdr:to>
    <xdr:cxnSp macro="">
      <xdr:nvCxnSpPr>
        <xdr:cNvPr id="16" name="Gerade Verbindung mit Pfeil 15">
          <a:extLst>
            <a:ext uri="{FF2B5EF4-FFF2-40B4-BE49-F238E27FC236}">
              <a16:creationId xmlns:a16="http://schemas.microsoft.com/office/drawing/2014/main" id="{00000000-0008-0000-0000-000010000000}"/>
            </a:ext>
          </a:extLst>
        </xdr:cNvPr>
        <xdr:cNvCxnSpPr/>
      </xdr:nvCxnSpPr>
      <xdr:spPr>
        <a:xfrm flipV="1">
          <a:off x="7172325" y="5715000"/>
          <a:ext cx="0" cy="5238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190500</xdr:colOff>
      <xdr:row>28</xdr:row>
      <xdr:rowOff>0</xdr:rowOff>
    </xdr:from>
    <xdr:to>
      <xdr:col>9</xdr:col>
      <xdr:colOff>200025</xdr:colOff>
      <xdr:row>30</xdr:row>
      <xdr:rowOff>0</xdr:rowOff>
    </xdr:to>
    <xdr:cxnSp macro="">
      <xdr:nvCxnSpPr>
        <xdr:cNvPr id="18" name="Gerade Verbindung mit Pfeil 17">
          <a:extLst>
            <a:ext uri="{FF2B5EF4-FFF2-40B4-BE49-F238E27FC236}">
              <a16:creationId xmlns:a16="http://schemas.microsoft.com/office/drawing/2014/main" id="{00000000-0008-0000-0000-000012000000}"/>
            </a:ext>
          </a:extLst>
        </xdr:cNvPr>
        <xdr:cNvCxnSpPr/>
      </xdr:nvCxnSpPr>
      <xdr:spPr>
        <a:xfrm flipH="1" flipV="1">
          <a:off x="7172325" y="6267450"/>
          <a:ext cx="9525" cy="381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85725</xdr:colOff>
      <xdr:row>30</xdr:row>
      <xdr:rowOff>19050</xdr:rowOff>
    </xdr:from>
    <xdr:to>
      <xdr:col>8</xdr:col>
      <xdr:colOff>66675</xdr:colOff>
      <xdr:row>32</xdr:row>
      <xdr:rowOff>171450</xdr:rowOff>
    </xdr:to>
    <xdr:cxnSp macro="">
      <xdr:nvCxnSpPr>
        <xdr:cNvPr id="20" name="Gerade Verbindung mit Pfeil 19">
          <a:extLst>
            <a:ext uri="{FF2B5EF4-FFF2-40B4-BE49-F238E27FC236}">
              <a16:creationId xmlns:a16="http://schemas.microsoft.com/office/drawing/2014/main" id="{00000000-0008-0000-0000-000014000000}"/>
            </a:ext>
          </a:extLst>
        </xdr:cNvPr>
        <xdr:cNvCxnSpPr/>
      </xdr:nvCxnSpPr>
      <xdr:spPr>
        <a:xfrm flipV="1">
          <a:off x="6591300" y="6667500"/>
          <a:ext cx="219075" cy="5334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95250</xdr:colOff>
      <xdr:row>32</xdr:row>
      <xdr:rowOff>180975</xdr:rowOff>
    </xdr:from>
    <xdr:to>
      <xdr:col>7</xdr:col>
      <xdr:colOff>104775</xdr:colOff>
      <xdr:row>35</xdr:row>
      <xdr:rowOff>0</xdr:rowOff>
    </xdr:to>
    <xdr:cxnSp macro="">
      <xdr:nvCxnSpPr>
        <xdr:cNvPr id="24" name="Gerade Verbindung mit Pfeil 23">
          <a:extLst>
            <a:ext uri="{FF2B5EF4-FFF2-40B4-BE49-F238E27FC236}">
              <a16:creationId xmlns:a16="http://schemas.microsoft.com/office/drawing/2014/main" id="{00000000-0008-0000-0000-000018000000}"/>
            </a:ext>
          </a:extLst>
        </xdr:cNvPr>
        <xdr:cNvCxnSpPr/>
      </xdr:nvCxnSpPr>
      <xdr:spPr>
        <a:xfrm flipV="1">
          <a:off x="6600825" y="7210425"/>
          <a:ext cx="9525" cy="3905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104775</xdr:colOff>
      <xdr:row>35</xdr:row>
      <xdr:rowOff>0</xdr:rowOff>
    </xdr:from>
    <xdr:to>
      <xdr:col>8</xdr:col>
      <xdr:colOff>114300</xdr:colOff>
      <xdr:row>37</xdr:row>
      <xdr:rowOff>161925</xdr:rowOff>
    </xdr:to>
    <xdr:cxnSp macro="">
      <xdr:nvCxnSpPr>
        <xdr:cNvPr id="26" name="Gerade Verbindung mit Pfeil 25">
          <a:extLst>
            <a:ext uri="{FF2B5EF4-FFF2-40B4-BE49-F238E27FC236}">
              <a16:creationId xmlns:a16="http://schemas.microsoft.com/office/drawing/2014/main" id="{00000000-0008-0000-0000-00001A000000}"/>
            </a:ext>
          </a:extLst>
        </xdr:cNvPr>
        <xdr:cNvCxnSpPr/>
      </xdr:nvCxnSpPr>
      <xdr:spPr>
        <a:xfrm flipV="1">
          <a:off x="6610350" y="7600950"/>
          <a:ext cx="247650" cy="5429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95250</xdr:colOff>
      <xdr:row>37</xdr:row>
      <xdr:rowOff>133350</xdr:rowOff>
    </xdr:from>
    <xdr:to>
      <xdr:col>7</xdr:col>
      <xdr:colOff>104775</xdr:colOff>
      <xdr:row>40</xdr:row>
      <xdr:rowOff>0</xdr:rowOff>
    </xdr:to>
    <xdr:cxnSp macro="">
      <xdr:nvCxnSpPr>
        <xdr:cNvPr id="28" name="Gerade Verbindung mit Pfeil 27">
          <a:extLst>
            <a:ext uri="{FF2B5EF4-FFF2-40B4-BE49-F238E27FC236}">
              <a16:creationId xmlns:a16="http://schemas.microsoft.com/office/drawing/2014/main" id="{00000000-0008-0000-0000-00001C000000}"/>
            </a:ext>
          </a:extLst>
        </xdr:cNvPr>
        <xdr:cNvCxnSpPr/>
      </xdr:nvCxnSpPr>
      <xdr:spPr>
        <a:xfrm flipH="1" flipV="1">
          <a:off x="6600825" y="8115300"/>
          <a:ext cx="9525" cy="4381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0</xdr:row>
      <xdr:rowOff>47625</xdr:rowOff>
    </xdr:from>
    <xdr:to>
      <xdr:col>3</xdr:col>
      <xdr:colOff>2152650</xdr:colOff>
      <xdr:row>1</xdr:row>
      <xdr:rowOff>352425</xdr:rowOff>
    </xdr:to>
    <xdr:pic>
      <xdr:nvPicPr>
        <xdr:cNvPr id="33464" name="Picture 1" descr="BUWD_LB">
          <a:extLst>
            <a:ext uri="{FF2B5EF4-FFF2-40B4-BE49-F238E27FC236}">
              <a16:creationId xmlns:a16="http://schemas.microsoft.com/office/drawing/2014/main" id="{00000000-0008-0000-0300-0000B882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0025" y="47625"/>
          <a:ext cx="2857500" cy="6858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t\shares\KTHOMES\CMueller\Eigene%20Dokumente\CMIAXIOMA\bb3ebc20ea2748f2a5cfe60705f1e5f8\wf15_NaiS_Form1-5_1007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1_Situation"/>
      <sheetName val="Form1_Fotoprotokoll"/>
      <sheetName val="Form2"/>
      <sheetName val="Form2 Rück"/>
      <sheetName val="Form21_Versfl_1"/>
      <sheetName val="Form3"/>
      <sheetName val="Form4"/>
      <sheetName val="Form5"/>
    </sheetNames>
    <sheetDataSet>
      <sheetData sheetId="0" refreshError="1">
        <row r="2">
          <cell r="C2" t="str">
            <v>Escholzmatt, Füfischilt</v>
          </cell>
          <cell r="I2">
            <v>15</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rgb="FFFFC000"/>
    <pageSetUpPr fitToPage="1"/>
  </sheetPr>
  <dimension ref="A1:X62"/>
  <sheetViews>
    <sheetView showGridLines="0" topLeftCell="A4" zoomScaleNormal="100" zoomScaleSheetLayoutView="115" workbookViewId="0">
      <selection activeCell="V2" sqref="V2"/>
    </sheetView>
  </sheetViews>
  <sheetFormatPr baseColWidth="10" defaultColWidth="11.42578125" defaultRowHeight="12.75" x14ac:dyDescent="0.2"/>
  <cols>
    <col min="1" max="1" width="2.85546875" style="8" customWidth="1"/>
    <col min="2" max="2" width="21.85546875" style="8" customWidth="1"/>
    <col min="3" max="3" width="25.7109375" style="8" customWidth="1"/>
    <col min="4" max="4" width="2.85546875" style="8" customWidth="1"/>
    <col min="5" max="5" width="22.85546875" style="8" customWidth="1"/>
    <col min="6" max="6" width="2.85546875" style="8" customWidth="1"/>
    <col min="7" max="7" width="18.5703125" style="8" customWidth="1"/>
    <col min="8" max="9" width="3.5703125" style="9" customWidth="1"/>
    <col min="10" max="10" width="7.140625" style="9" customWidth="1"/>
    <col min="11" max="11" width="10.140625" style="9" customWidth="1"/>
    <col min="12" max="13" width="14.28515625" style="9" customWidth="1"/>
    <col min="14" max="14" width="5.7109375" style="8" customWidth="1"/>
    <col min="15" max="15" width="2.85546875" style="8" customWidth="1"/>
    <col min="16" max="16" width="17.140625" style="8" customWidth="1"/>
    <col min="17" max="17" width="2.85546875" style="8" customWidth="1"/>
    <col min="18" max="18" width="3.5703125" style="8" customWidth="1"/>
    <col min="19" max="20" width="5.7109375" style="8" customWidth="1"/>
    <col min="21" max="21" width="14.28515625" style="8" customWidth="1"/>
    <col min="22" max="22" width="17.140625" style="8" customWidth="1"/>
    <col min="23" max="23" width="2.85546875" customWidth="1"/>
    <col min="24" max="24" width="20.42578125" style="8" customWidth="1"/>
    <col min="25" max="16384" width="11.42578125" style="8"/>
  </cols>
  <sheetData>
    <row r="1" spans="1:24" ht="30" customHeight="1" x14ac:dyDescent="0.2">
      <c r="A1" s="154"/>
      <c r="B1" s="154"/>
      <c r="C1" s="154"/>
      <c r="D1" s="154"/>
      <c r="E1" s="154"/>
      <c r="F1" s="155"/>
      <c r="G1" s="155"/>
      <c r="H1" s="227"/>
      <c r="I1" s="227"/>
      <c r="J1" s="227"/>
      <c r="K1" s="227"/>
      <c r="L1" s="227"/>
      <c r="M1" s="228"/>
      <c r="N1" s="155"/>
      <c r="O1" s="155"/>
      <c r="P1" s="155"/>
      <c r="Q1" s="155"/>
      <c r="R1" s="155"/>
      <c r="S1" s="155"/>
      <c r="T1" s="155"/>
      <c r="U1" s="155"/>
      <c r="V1" s="220" t="s">
        <v>299</v>
      </c>
      <c r="W1" s="224"/>
    </row>
    <row r="2" spans="1:24" s="150" customFormat="1" ht="30" customHeight="1" thickBot="1" x14ac:dyDescent="0.3">
      <c r="A2" s="156"/>
      <c r="B2" s="156"/>
      <c r="C2" s="157"/>
      <c r="D2" s="156"/>
      <c r="E2" s="158"/>
      <c r="F2" s="159"/>
      <c r="G2" s="159"/>
      <c r="H2" s="159"/>
      <c r="I2" s="159"/>
      <c r="J2" s="159"/>
      <c r="K2" s="159"/>
      <c r="L2" s="159"/>
      <c r="M2" s="159"/>
      <c r="N2" s="159"/>
      <c r="O2" s="159"/>
      <c r="P2" s="159"/>
      <c r="Q2" s="159"/>
      <c r="R2" s="159"/>
      <c r="S2" s="159"/>
      <c r="T2" s="159"/>
      <c r="U2" s="159"/>
      <c r="V2" s="219" t="s">
        <v>538</v>
      </c>
      <c r="W2" s="66"/>
    </row>
    <row r="3" spans="1:24" s="11" customFormat="1" ht="22.5" customHeight="1" thickTop="1" thickBot="1" x14ac:dyDescent="0.3">
      <c r="A3" s="160"/>
      <c r="B3" s="240" t="s">
        <v>479</v>
      </c>
      <c r="C3" s="324" t="s">
        <v>488</v>
      </c>
      <c r="D3" s="324"/>
      <c r="E3" s="324"/>
      <c r="F3" s="324"/>
      <c r="G3" s="324"/>
      <c r="H3" s="324"/>
      <c r="I3" s="325"/>
      <c r="J3" s="229" t="s">
        <v>6</v>
      </c>
      <c r="K3" s="229"/>
      <c r="L3" s="337">
        <v>43698</v>
      </c>
      <c r="M3" s="338"/>
      <c r="N3" s="338"/>
      <c r="O3" s="338"/>
      <c r="P3" s="338"/>
      <c r="Q3" s="338"/>
      <c r="R3" s="338"/>
      <c r="S3" s="338"/>
      <c r="T3" s="338"/>
      <c r="U3" s="338"/>
      <c r="V3" s="339"/>
      <c r="W3" s="225"/>
    </row>
    <row r="4" spans="1:24" s="11" customFormat="1" ht="22.5" customHeight="1" thickBot="1" x14ac:dyDescent="0.3">
      <c r="A4" s="160"/>
      <c r="B4" s="241" t="s">
        <v>480</v>
      </c>
      <c r="C4" s="326">
        <v>15</v>
      </c>
      <c r="D4" s="327"/>
      <c r="E4" s="327"/>
      <c r="F4" s="327"/>
      <c r="G4" s="327"/>
      <c r="H4" s="327"/>
      <c r="I4" s="328"/>
      <c r="J4" s="230" t="s">
        <v>7</v>
      </c>
      <c r="K4" s="239"/>
      <c r="L4" s="340" t="s">
        <v>489</v>
      </c>
      <c r="M4" s="341"/>
      <c r="N4" s="341"/>
      <c r="O4" s="341"/>
      <c r="P4" s="341"/>
      <c r="Q4" s="341"/>
      <c r="R4" s="341"/>
      <c r="S4" s="341"/>
      <c r="T4" s="341"/>
      <c r="U4" s="341"/>
      <c r="V4" s="342"/>
      <c r="W4" s="225"/>
    </row>
    <row r="5" spans="1:24" s="11" customFormat="1" ht="22.5" customHeight="1" thickTop="1" thickBot="1" x14ac:dyDescent="0.25">
      <c r="A5" s="160"/>
      <c r="B5" s="329" t="s">
        <v>175</v>
      </c>
      <c r="C5" s="330"/>
      <c r="D5" s="185"/>
      <c r="E5" s="221"/>
      <c r="F5" s="221"/>
      <c r="G5" s="222"/>
      <c r="H5" s="222"/>
      <c r="I5" s="222"/>
      <c r="J5" s="222"/>
      <c r="K5" s="237"/>
      <c r="L5" s="222"/>
      <c r="M5" s="231"/>
      <c r="N5" s="231"/>
      <c r="O5" s="231"/>
      <c r="P5" s="231"/>
      <c r="Q5" s="231"/>
      <c r="R5" s="293" t="s">
        <v>313</v>
      </c>
      <c r="S5" s="294"/>
      <c r="T5" s="294"/>
      <c r="U5" s="232" t="str">
        <f>IF(STAOGR_NATGEF!C5=""," -",STAOGR_NATGEF!C5)</f>
        <v>24</v>
      </c>
      <c r="V5" s="233"/>
      <c r="W5" s="66"/>
    </row>
    <row r="6" spans="1:24" s="12" customFormat="1" ht="22.5" customHeight="1" thickBot="1" x14ac:dyDescent="0.3">
      <c r="A6" s="161"/>
      <c r="B6" s="331" t="s">
        <v>41</v>
      </c>
      <c r="C6" s="332"/>
      <c r="D6" s="186"/>
      <c r="E6" s="221"/>
      <c r="F6" s="221"/>
      <c r="G6" s="222"/>
      <c r="H6" s="222"/>
      <c r="I6" s="222"/>
      <c r="J6" s="222"/>
      <c r="K6" s="237"/>
      <c r="L6" s="222"/>
      <c r="M6" s="222"/>
      <c r="N6" s="222"/>
      <c r="O6" s="222"/>
      <c r="P6" s="222"/>
      <c r="Q6" s="222"/>
      <c r="R6" s="234"/>
      <c r="S6" s="299" t="s">
        <v>481</v>
      </c>
      <c r="T6" s="299"/>
      <c r="U6" s="299"/>
      <c r="V6" s="300"/>
      <c r="W6" s="66"/>
    </row>
    <row r="7" spans="1:24" ht="15.75" customHeight="1" x14ac:dyDescent="0.2">
      <c r="A7" s="154"/>
      <c r="B7" s="333" t="s">
        <v>487</v>
      </c>
      <c r="C7" s="334"/>
      <c r="D7" s="334"/>
      <c r="E7" s="334"/>
      <c r="F7" s="334"/>
      <c r="G7" s="334"/>
      <c r="H7" s="334"/>
      <c r="I7" s="334"/>
      <c r="J7" s="334"/>
      <c r="K7" s="335"/>
      <c r="L7" s="334"/>
      <c r="M7" s="336"/>
      <c r="N7" s="343"/>
      <c r="O7" s="344"/>
      <c r="P7" s="344"/>
      <c r="Q7" s="345"/>
      <c r="R7" s="235"/>
      <c r="S7" s="301" t="s">
        <v>482</v>
      </c>
      <c r="T7" s="301"/>
      <c r="U7" s="301"/>
      <c r="V7" s="302"/>
      <c r="W7" s="66"/>
    </row>
    <row r="8" spans="1:24" ht="24.75" customHeight="1" x14ac:dyDescent="0.2">
      <c r="A8" s="154"/>
      <c r="B8" s="312" t="s">
        <v>10</v>
      </c>
      <c r="C8" s="317" t="s">
        <v>28</v>
      </c>
      <c r="D8" s="312" t="s">
        <v>29</v>
      </c>
      <c r="E8" s="313"/>
      <c r="F8" s="303" t="s">
        <v>503</v>
      </c>
      <c r="G8" s="320"/>
      <c r="H8" s="312" t="s">
        <v>171</v>
      </c>
      <c r="I8" s="363"/>
      <c r="J8" s="364"/>
      <c r="K8" s="360" t="s">
        <v>485</v>
      </c>
      <c r="L8" s="312" t="s">
        <v>504</v>
      </c>
      <c r="M8" s="378"/>
      <c r="N8" s="303" t="s">
        <v>486</v>
      </c>
      <c r="O8" s="304"/>
      <c r="P8" s="304"/>
      <c r="Q8" s="305"/>
      <c r="R8" s="401" t="s">
        <v>170</v>
      </c>
      <c r="S8" s="295" t="s">
        <v>483</v>
      </c>
      <c r="T8" s="295"/>
      <c r="U8" s="295"/>
      <c r="V8" s="296"/>
      <c r="W8" s="66"/>
      <c r="X8" s="226" t="s">
        <v>2</v>
      </c>
    </row>
    <row r="9" spans="1:24" ht="16.5" customHeight="1" x14ac:dyDescent="0.2">
      <c r="A9" s="154"/>
      <c r="B9" s="312"/>
      <c r="C9" s="317"/>
      <c r="D9" s="314"/>
      <c r="E9" s="313"/>
      <c r="F9" s="321"/>
      <c r="G9" s="320"/>
      <c r="H9" s="163"/>
      <c r="I9" s="374" t="s">
        <v>172</v>
      </c>
      <c r="J9" s="375"/>
      <c r="K9" s="361"/>
      <c r="L9" s="312"/>
      <c r="M9" s="378"/>
      <c r="N9" s="303"/>
      <c r="O9" s="304"/>
      <c r="P9" s="304"/>
      <c r="Q9" s="305"/>
      <c r="R9" s="402"/>
      <c r="S9" s="295"/>
      <c r="T9" s="295"/>
      <c r="U9" s="295"/>
      <c r="V9" s="296"/>
      <c r="W9" s="66"/>
      <c r="X9" s="346" t="s">
        <v>3</v>
      </c>
    </row>
    <row r="10" spans="1:24" ht="16.5" customHeight="1" thickBot="1" x14ac:dyDescent="0.25">
      <c r="A10" s="154"/>
      <c r="B10" s="319"/>
      <c r="C10" s="318"/>
      <c r="D10" s="315"/>
      <c r="E10" s="316"/>
      <c r="F10" s="322"/>
      <c r="G10" s="323"/>
      <c r="H10" s="165"/>
      <c r="I10" s="376" t="s">
        <v>173</v>
      </c>
      <c r="J10" s="377"/>
      <c r="K10" s="362"/>
      <c r="L10" s="319"/>
      <c r="M10" s="379"/>
      <c r="N10" s="306"/>
      <c r="O10" s="307"/>
      <c r="P10" s="307"/>
      <c r="Q10" s="308"/>
      <c r="R10" s="403"/>
      <c r="S10" s="297"/>
      <c r="T10" s="297"/>
      <c r="U10" s="297"/>
      <c r="V10" s="298"/>
      <c r="W10" s="66"/>
      <c r="X10" s="347"/>
    </row>
    <row r="11" spans="1:24" ht="15" customHeight="1" x14ac:dyDescent="0.2">
      <c r="A11" s="154"/>
      <c r="B11" s="166" t="s">
        <v>13</v>
      </c>
      <c r="C11" s="348" t="str">
        <f>IF((OR(STAOGR_NATGEF!$A$9=1,STAOGR_NATGEF!$A$23=1)),"Bitte Standortsgruppe und Naturgefahr wählen",CONCATENATE(VLOOKUP(STAOGR_NATGEF!$A$9,Staotyp_minimal!$A$3:$I$9,3,FALSE),"
",VLOOKUP(STAOGR_NATGEF!$A$23,Natgef_minimal!$A$3:$I$18,3,FALSE)))</f>
        <v xml:space="preserve">Ta  40 - 90%
Fi  10 - 60%
Vb  Samenbäume (Sb)
in basenreichen Ausbildungen:
Bah, WEr, ev. Es;  Samenbäume - 20%
</v>
      </c>
      <c r="D11" s="351" t="str">
        <f>IF((OR(STAOGR_NATGEF!$A$9=1,STAOGR_NATGEF!$A$23=1)),"Bitte Standortsgruppe und Naturgefahr wählen",CONCATENATE(VLOOKUP(STAOGR_NATGEF!$A$9,Staotyp_ideal!$A$3:$I$9,3,FALSE),"
",VLOOKUP(STAOGR_NATGEF!$A$23,Natgef_ideal!$A$3:$I$18,3,FALSE)))</f>
        <v xml:space="preserve">Ta  50 - 70%
Fi  30 - 40%
Vb  Samenbäume
in basenreichen Ausbildungen:
Bah, WEr, ev. Es  5%
</v>
      </c>
      <c r="E11" s="352"/>
      <c r="F11" s="365" t="s">
        <v>493</v>
      </c>
      <c r="G11" s="366"/>
      <c r="H11" s="404"/>
      <c r="I11" s="405"/>
      <c r="J11" s="189"/>
      <c r="K11" s="371"/>
      <c r="L11" s="309" t="s">
        <v>507</v>
      </c>
      <c r="M11" s="286"/>
      <c r="N11" s="309"/>
      <c r="O11" s="285"/>
      <c r="P11" s="285"/>
      <c r="Q11" s="286"/>
      <c r="R11" s="396"/>
      <c r="S11" s="284"/>
      <c r="T11" s="285"/>
      <c r="U11" s="285"/>
      <c r="V11" s="286"/>
      <c r="W11" s="66"/>
      <c r="X11" s="189"/>
    </row>
    <row r="12" spans="1:24" ht="15" customHeight="1" x14ac:dyDescent="0.2">
      <c r="A12" s="154"/>
      <c r="B12" s="167" t="s">
        <v>14</v>
      </c>
      <c r="C12" s="349"/>
      <c r="D12" s="353"/>
      <c r="E12" s="354"/>
      <c r="F12" s="367"/>
      <c r="G12" s="368"/>
      <c r="H12" s="406"/>
      <c r="I12" s="407"/>
      <c r="J12" s="192"/>
      <c r="K12" s="372"/>
      <c r="L12" s="310"/>
      <c r="M12" s="289"/>
      <c r="N12" s="310"/>
      <c r="O12" s="288"/>
      <c r="P12" s="288"/>
      <c r="Q12" s="289"/>
      <c r="R12" s="397"/>
      <c r="S12" s="287"/>
      <c r="T12" s="288"/>
      <c r="U12" s="288"/>
      <c r="V12" s="289"/>
      <c r="W12" s="66"/>
      <c r="X12" s="192"/>
    </row>
    <row r="13" spans="1:24" ht="15" customHeight="1" x14ac:dyDescent="0.2">
      <c r="A13" s="154"/>
      <c r="B13" s="167"/>
      <c r="C13" s="349"/>
      <c r="D13" s="353"/>
      <c r="E13" s="354"/>
      <c r="F13" s="367"/>
      <c r="G13" s="368"/>
      <c r="H13" s="406"/>
      <c r="I13" s="407"/>
      <c r="J13" s="195"/>
      <c r="K13" s="372"/>
      <c r="L13" s="310"/>
      <c r="M13" s="289"/>
      <c r="N13" s="310"/>
      <c r="O13" s="288"/>
      <c r="P13" s="288"/>
      <c r="Q13" s="289"/>
      <c r="R13" s="397"/>
      <c r="S13" s="287"/>
      <c r="T13" s="288"/>
      <c r="U13" s="288"/>
      <c r="V13" s="289"/>
      <c r="W13" s="66"/>
      <c r="X13" s="195"/>
    </row>
    <row r="14" spans="1:24" ht="15" customHeight="1" x14ac:dyDescent="0.2">
      <c r="A14" s="154"/>
      <c r="B14" s="168"/>
      <c r="C14" s="349"/>
      <c r="D14" s="353"/>
      <c r="E14" s="354"/>
      <c r="F14" s="367"/>
      <c r="G14" s="368"/>
      <c r="H14" s="408"/>
      <c r="I14" s="409"/>
      <c r="J14" s="198"/>
      <c r="K14" s="372"/>
      <c r="L14" s="310"/>
      <c r="M14" s="289"/>
      <c r="N14" s="310"/>
      <c r="O14" s="288"/>
      <c r="P14" s="288"/>
      <c r="Q14" s="289"/>
      <c r="R14" s="397"/>
      <c r="S14" s="287"/>
      <c r="T14" s="288"/>
      <c r="U14" s="288"/>
      <c r="V14" s="289"/>
      <c r="W14" s="66"/>
      <c r="X14" s="198"/>
    </row>
    <row r="15" spans="1:24" ht="15" customHeight="1" thickBot="1" x14ac:dyDescent="0.25">
      <c r="A15" s="154"/>
      <c r="B15" s="164"/>
      <c r="C15" s="350"/>
      <c r="D15" s="355"/>
      <c r="E15" s="356"/>
      <c r="F15" s="369"/>
      <c r="G15" s="370"/>
      <c r="H15" s="410"/>
      <c r="I15" s="411"/>
      <c r="J15" s="201"/>
      <c r="K15" s="373"/>
      <c r="L15" s="311"/>
      <c r="M15" s="292"/>
      <c r="N15" s="311"/>
      <c r="O15" s="291"/>
      <c r="P15" s="291"/>
      <c r="Q15" s="292"/>
      <c r="R15" s="398"/>
      <c r="S15" s="290"/>
      <c r="T15" s="291"/>
      <c r="U15" s="291"/>
      <c r="V15" s="292"/>
      <c r="W15" s="66"/>
      <c r="X15" s="201"/>
    </row>
    <row r="16" spans="1:24" ht="15" customHeight="1" x14ac:dyDescent="0.2">
      <c r="A16" s="154"/>
      <c r="B16" s="169" t="s">
        <v>32</v>
      </c>
      <c r="C16" s="348" t="str">
        <f>IF((OR(STAOGR_NATGEF!$A$9=1,STAOGR_NATGEF!$A$23=1)),"Bitte Standortsgruppe und Naturgefahr wählen",CONCATENATE(VLOOKUP(STAOGR_NATGEF!$A$9,Staotyp_minimal!$A$3:$I$9,4,FALSE),"
",VLOOKUP(STAOGR_NATGEF!$A$23,Natgef_minimal!$A$3:$I$18,4,FALSE)))</f>
        <v xml:space="preserve">Genügend entwicklungsfähige Bäume in mind. 2 Ø-Klassen/ha
</v>
      </c>
      <c r="D16" s="351" t="str">
        <f>IF((OR(STAOGR_NATGEF!$A$9=1,STAOGR_NATGEF!$A$23=1)),"Bitte Standortsgruppe und Naturgefahr wählen",CONCATENATE(VLOOKUP(STAOGR_NATGEF!$A$9,Staotyp_ideal!$A$3:$I$9,4,FALSE),"
",VLOOKUP(STAOGR_NATGEF!$A$23,Natgef_ideal!$A$3:$I$18,4,FALSE)))</f>
        <v xml:space="preserve">Genügend entwicklungsfähige Bäume in mind. 3 Ø-Klassen/ha
</v>
      </c>
      <c r="E16" s="352"/>
      <c r="F16" s="365" t="s">
        <v>494</v>
      </c>
      <c r="G16" s="366"/>
      <c r="H16" s="412"/>
      <c r="I16" s="413"/>
      <c r="J16" s="189"/>
      <c r="K16" s="371"/>
      <c r="L16" s="309"/>
      <c r="M16" s="286"/>
      <c r="N16" s="309"/>
      <c r="O16" s="285"/>
      <c r="P16" s="285"/>
      <c r="Q16" s="357"/>
      <c r="R16" s="396"/>
      <c r="S16" s="284"/>
      <c r="T16" s="285"/>
      <c r="U16" s="285"/>
      <c r="V16" s="286"/>
      <c r="W16" s="66"/>
      <c r="X16" s="189"/>
    </row>
    <row r="17" spans="1:24" ht="15" customHeight="1" x14ac:dyDescent="0.2">
      <c r="A17" s="154"/>
      <c r="B17" s="170" t="s">
        <v>37</v>
      </c>
      <c r="C17" s="349"/>
      <c r="D17" s="353"/>
      <c r="E17" s="354"/>
      <c r="F17" s="367"/>
      <c r="G17" s="368"/>
      <c r="H17" s="414"/>
      <c r="I17" s="415"/>
      <c r="J17" s="192"/>
      <c r="K17" s="372"/>
      <c r="L17" s="310"/>
      <c r="M17" s="289"/>
      <c r="N17" s="310"/>
      <c r="O17" s="288"/>
      <c r="P17" s="288"/>
      <c r="Q17" s="358"/>
      <c r="R17" s="397"/>
      <c r="S17" s="287"/>
      <c r="T17" s="288"/>
      <c r="U17" s="288"/>
      <c r="V17" s="289"/>
      <c r="X17" s="192"/>
    </row>
    <row r="18" spans="1:24" ht="15" customHeight="1" x14ac:dyDescent="0.2">
      <c r="A18" s="154"/>
      <c r="B18" s="170"/>
      <c r="C18" s="349"/>
      <c r="D18" s="353"/>
      <c r="E18" s="354"/>
      <c r="F18" s="367"/>
      <c r="G18" s="368"/>
      <c r="H18" s="414"/>
      <c r="I18" s="415"/>
      <c r="J18" s="195"/>
      <c r="K18" s="372"/>
      <c r="L18" s="310"/>
      <c r="M18" s="289"/>
      <c r="N18" s="310"/>
      <c r="O18" s="288"/>
      <c r="P18" s="288"/>
      <c r="Q18" s="358"/>
      <c r="R18" s="397"/>
      <c r="S18" s="287"/>
      <c r="T18" s="288"/>
      <c r="U18" s="288"/>
      <c r="V18" s="289"/>
      <c r="W18" s="223"/>
      <c r="X18" s="195"/>
    </row>
    <row r="19" spans="1:24" ht="15" customHeight="1" x14ac:dyDescent="0.2">
      <c r="A19" s="154"/>
      <c r="B19" s="168"/>
      <c r="C19" s="349"/>
      <c r="D19" s="353"/>
      <c r="E19" s="354"/>
      <c r="F19" s="367"/>
      <c r="G19" s="368"/>
      <c r="H19" s="196"/>
      <c r="I19" s="197"/>
      <c r="J19" s="198"/>
      <c r="K19" s="372"/>
      <c r="L19" s="310"/>
      <c r="M19" s="289"/>
      <c r="N19" s="310"/>
      <c r="O19" s="288"/>
      <c r="P19" s="288"/>
      <c r="Q19" s="358"/>
      <c r="R19" s="397"/>
      <c r="S19" s="287"/>
      <c r="T19" s="288"/>
      <c r="U19" s="288"/>
      <c r="V19" s="289"/>
      <c r="W19" s="66"/>
      <c r="X19" s="198"/>
    </row>
    <row r="20" spans="1:24" ht="15" customHeight="1" thickBot="1" x14ac:dyDescent="0.25">
      <c r="A20" s="154"/>
      <c r="B20" s="164"/>
      <c r="C20" s="350"/>
      <c r="D20" s="355"/>
      <c r="E20" s="356"/>
      <c r="F20" s="369"/>
      <c r="G20" s="370"/>
      <c r="H20" s="199"/>
      <c r="I20" s="200"/>
      <c r="J20" s="201"/>
      <c r="K20" s="373"/>
      <c r="L20" s="311"/>
      <c r="M20" s="292"/>
      <c r="N20" s="311"/>
      <c r="O20" s="291"/>
      <c r="P20" s="291"/>
      <c r="Q20" s="359"/>
      <c r="R20" s="398"/>
      <c r="S20" s="290"/>
      <c r="T20" s="291"/>
      <c r="U20" s="291"/>
      <c r="V20" s="292"/>
      <c r="W20" s="66"/>
      <c r="X20" s="201"/>
    </row>
    <row r="21" spans="1:24" ht="15" customHeight="1" x14ac:dyDescent="0.2">
      <c r="A21" s="154"/>
      <c r="B21" s="171" t="s">
        <v>33</v>
      </c>
      <c r="C21" s="348" t="str">
        <f>IF((OR(STAOGR_NATGEF!$A$9=1,STAOGR_NATGEF!$A$23=1)),"Bitte Standortsgruppe und Naturgefahr wählen",CONCATENATE(VLOOKUP(STAOGR_NATGEF!$A$9,Staotyp_minimal!$A$3:$I$9,5,FALSE),"
",VLOOKUP(STAOGR_NATGEF!$A$23,Natgef_minimal!$A$3:$I$18,5,FALSE)))</f>
        <v>Einzelbäume (Ta) sowie Rotten oder Kleinkollektive (Fi)
Lückengrösse max. 6 a,
bei gesicherter Verjüngung max. 12 a
Deckungsgrad dauernd &gt; 40%</v>
      </c>
      <c r="D21" s="351" t="str">
        <f>IF((OR(STAOGR_NATGEF!$A$9=1,STAOGR_NATGEF!$A$23=1)),"Bitte Standortsgruppe und Naturgefahr wählen",CONCATENATE(VLOOKUP(STAOGR_NATGEF!$A$9,Staotyp_ideal!$A$3:$I$9,5,FALSE),"
",VLOOKUP(STAOGR_NATGEF!$A$23,Natgef_ideal!$A$3:$I$18,5,FALSE)))</f>
        <v>Einzelbäume (Ta) sowie Rotten oder Kleinkollektive (Fi)
Lückengrösse max. 4 a,
bei gesicherter Verjüngung max. 8 a
Deckungsgrad dauernd und kleinflächig &gt; 60%</v>
      </c>
      <c r="E21" s="352"/>
      <c r="F21" s="365" t="s">
        <v>495</v>
      </c>
      <c r="G21" s="366"/>
      <c r="H21" s="187"/>
      <c r="I21" s="188"/>
      <c r="J21" s="189"/>
      <c r="K21" s="371"/>
      <c r="L21" s="380"/>
      <c r="M21" s="381"/>
      <c r="N21" s="309"/>
      <c r="O21" s="285"/>
      <c r="P21" s="285"/>
      <c r="Q21" s="357"/>
      <c r="R21" s="396"/>
      <c r="S21" s="284"/>
      <c r="T21" s="285"/>
      <c r="U21" s="285"/>
      <c r="V21" s="286"/>
      <c r="W21" s="66"/>
      <c r="X21" s="189"/>
    </row>
    <row r="22" spans="1:24" ht="15" customHeight="1" x14ac:dyDescent="0.2">
      <c r="A22" s="154"/>
      <c r="B22" s="172" t="s">
        <v>15</v>
      </c>
      <c r="C22" s="349"/>
      <c r="D22" s="353"/>
      <c r="E22" s="354"/>
      <c r="F22" s="367"/>
      <c r="G22" s="368"/>
      <c r="H22" s="190"/>
      <c r="I22" s="191"/>
      <c r="J22" s="192"/>
      <c r="K22" s="372"/>
      <c r="L22" s="382"/>
      <c r="M22" s="383"/>
      <c r="N22" s="310"/>
      <c r="O22" s="288"/>
      <c r="P22" s="288"/>
      <c r="Q22" s="358"/>
      <c r="R22" s="397"/>
      <c r="S22" s="287"/>
      <c r="T22" s="288"/>
      <c r="U22" s="288"/>
      <c r="V22" s="289"/>
      <c r="W22" s="66"/>
      <c r="X22" s="192"/>
    </row>
    <row r="23" spans="1:24" ht="15" customHeight="1" x14ac:dyDescent="0.2">
      <c r="A23" s="154"/>
      <c r="B23" s="173" t="s">
        <v>16</v>
      </c>
      <c r="C23" s="349"/>
      <c r="D23" s="353"/>
      <c r="E23" s="354"/>
      <c r="F23" s="367"/>
      <c r="G23" s="368"/>
      <c r="H23" s="193"/>
      <c r="I23" s="194"/>
      <c r="J23" s="195"/>
      <c r="K23" s="372"/>
      <c r="L23" s="384"/>
      <c r="M23" s="383"/>
      <c r="N23" s="310"/>
      <c r="O23" s="288"/>
      <c r="P23" s="288"/>
      <c r="Q23" s="358"/>
      <c r="R23" s="397"/>
      <c r="S23" s="287"/>
      <c r="T23" s="288"/>
      <c r="U23" s="288"/>
      <c r="V23" s="289"/>
      <c r="W23" s="66"/>
      <c r="X23" s="195"/>
    </row>
    <row r="24" spans="1:24" ht="15" customHeight="1" x14ac:dyDescent="0.2">
      <c r="A24" s="154"/>
      <c r="B24" s="174" t="s">
        <v>11</v>
      </c>
      <c r="C24" s="349"/>
      <c r="D24" s="353"/>
      <c r="E24" s="354"/>
      <c r="F24" s="367"/>
      <c r="G24" s="368"/>
      <c r="H24" s="196"/>
      <c r="I24" s="197"/>
      <c r="J24" s="198"/>
      <c r="K24" s="372"/>
      <c r="L24" s="384"/>
      <c r="M24" s="383"/>
      <c r="N24" s="310"/>
      <c r="O24" s="288"/>
      <c r="P24" s="288"/>
      <c r="Q24" s="358"/>
      <c r="R24" s="397"/>
      <c r="S24" s="287"/>
      <c r="T24" s="288"/>
      <c r="U24" s="288"/>
      <c r="V24" s="289"/>
      <c r="W24" s="66"/>
      <c r="X24" s="198"/>
    </row>
    <row r="25" spans="1:24" ht="15" customHeight="1" thickBot="1" x14ac:dyDescent="0.25">
      <c r="A25" s="154"/>
      <c r="B25" s="175"/>
      <c r="C25" s="350"/>
      <c r="D25" s="355"/>
      <c r="E25" s="356"/>
      <c r="F25" s="369"/>
      <c r="G25" s="370"/>
      <c r="H25" s="199"/>
      <c r="I25" s="200"/>
      <c r="J25" s="201"/>
      <c r="K25" s="373"/>
      <c r="L25" s="385"/>
      <c r="M25" s="386"/>
      <c r="N25" s="311"/>
      <c r="O25" s="291"/>
      <c r="P25" s="291"/>
      <c r="Q25" s="359"/>
      <c r="R25" s="398"/>
      <c r="S25" s="290"/>
      <c r="T25" s="291"/>
      <c r="U25" s="291"/>
      <c r="V25" s="292"/>
      <c r="W25" s="66"/>
      <c r="X25" s="201"/>
    </row>
    <row r="26" spans="1:24" ht="15" customHeight="1" x14ac:dyDescent="0.2">
      <c r="A26" s="154"/>
      <c r="B26" s="171" t="s">
        <v>34</v>
      </c>
      <c r="C26" s="348" t="str">
        <f>IF((OR(STAOGR_NATGEF!$A$9=1,STAOGR_NATGEF!$A$23=1)),"Bitte Standortsgruppe und Naturgefahr wählen",CONCATENATE(VLOOKUP(STAOGR_NATGEF!$A$9,Staotyp_minimal!$A$3:$I$9,6,FALSE),"
",VLOOKUP(STAOGR_NATGEF!$A$23,Natgef_minimal!$A$3:$I$18,6,FALSE)))</f>
        <v xml:space="preserve">Kronenlänge min. 1/2
Schlankheitsgrad &lt; 80
Lotrechte Stämme mit guter Verankerung, nur vereinzelt starke Hänger
</v>
      </c>
      <c r="D26" s="351" t="str">
        <f>IF((OR(STAOGR_NATGEF!$A$9=1,STAOGR_NATGEF!$A$23=1)),"Bitte Standortsgruppe und Naturgefahr wählen",CONCATENATE(VLOOKUP(STAOGR_NATGEF!$A$9,Staotyp_ideal!$A$3:$I$9,6,FALSE),"
",VLOOKUP(STAOGR_NATGEF!$A$23,Natgef_ideal!$A$3:$I$18,6,FALSE)))</f>
        <v>Kronenlänge mind. 2/3
Schlankheitsgrad &lt; 70
Lotrechte Stämme mit guter Verankerung, keine starken Hänger
keine schweren und wurfgefährdeten Bäume</v>
      </c>
      <c r="E26" s="352"/>
      <c r="F26" s="365" t="s">
        <v>508</v>
      </c>
      <c r="G26" s="366"/>
      <c r="H26" s="187"/>
      <c r="I26" s="188"/>
      <c r="J26" s="189"/>
      <c r="K26" s="371"/>
      <c r="L26" s="309"/>
      <c r="M26" s="286"/>
      <c r="N26" s="309"/>
      <c r="O26" s="285"/>
      <c r="P26" s="285"/>
      <c r="Q26" s="357"/>
      <c r="R26" s="396"/>
      <c r="S26" s="284"/>
      <c r="T26" s="285"/>
      <c r="U26" s="285"/>
      <c r="V26" s="286"/>
      <c r="W26" s="66"/>
      <c r="X26" s="189"/>
    </row>
    <row r="27" spans="1:24" ht="15" customHeight="1" x14ac:dyDescent="0.2">
      <c r="A27" s="154"/>
      <c r="B27" s="172" t="s">
        <v>12</v>
      </c>
      <c r="C27" s="349"/>
      <c r="D27" s="353"/>
      <c r="E27" s="354"/>
      <c r="F27" s="367"/>
      <c r="G27" s="368"/>
      <c r="H27" s="190"/>
      <c r="I27" s="191"/>
      <c r="J27" s="192"/>
      <c r="K27" s="372"/>
      <c r="L27" s="310"/>
      <c r="M27" s="289"/>
      <c r="N27" s="310"/>
      <c r="O27" s="288"/>
      <c r="P27" s="288"/>
      <c r="Q27" s="358"/>
      <c r="R27" s="397"/>
      <c r="S27" s="287"/>
      <c r="T27" s="288"/>
      <c r="U27" s="288"/>
      <c r="V27" s="289"/>
      <c r="W27" s="66"/>
      <c r="X27" s="192"/>
    </row>
    <row r="28" spans="1:24" ht="15" customHeight="1" x14ac:dyDescent="0.2">
      <c r="A28" s="154"/>
      <c r="B28" s="172" t="s">
        <v>17</v>
      </c>
      <c r="C28" s="349"/>
      <c r="D28" s="353"/>
      <c r="E28" s="354"/>
      <c r="F28" s="367"/>
      <c r="G28" s="368"/>
      <c r="H28" s="193"/>
      <c r="I28" s="194"/>
      <c r="J28" s="195"/>
      <c r="K28" s="372"/>
      <c r="L28" s="310"/>
      <c r="M28" s="289"/>
      <c r="N28" s="310"/>
      <c r="O28" s="288"/>
      <c r="P28" s="288"/>
      <c r="Q28" s="358"/>
      <c r="R28" s="397"/>
      <c r="S28" s="287"/>
      <c r="T28" s="288"/>
      <c r="U28" s="288"/>
      <c r="V28" s="289"/>
      <c r="W28" s="66"/>
      <c r="X28" s="195"/>
    </row>
    <row r="29" spans="1:24" ht="15" customHeight="1" x14ac:dyDescent="0.2">
      <c r="A29" s="154"/>
      <c r="B29" s="172" t="s">
        <v>18</v>
      </c>
      <c r="C29" s="349"/>
      <c r="D29" s="353"/>
      <c r="E29" s="354"/>
      <c r="F29" s="367"/>
      <c r="G29" s="368"/>
      <c r="H29" s="196"/>
      <c r="I29" s="197"/>
      <c r="J29" s="198"/>
      <c r="K29" s="372"/>
      <c r="L29" s="310"/>
      <c r="M29" s="289"/>
      <c r="N29" s="310"/>
      <c r="O29" s="288"/>
      <c r="P29" s="288"/>
      <c r="Q29" s="358"/>
      <c r="R29" s="397"/>
      <c r="S29" s="287"/>
      <c r="T29" s="288"/>
      <c r="U29" s="288"/>
      <c r="V29" s="289"/>
      <c r="W29" s="66"/>
      <c r="X29" s="198"/>
    </row>
    <row r="30" spans="1:24" ht="15" customHeight="1" thickBot="1" x14ac:dyDescent="0.25">
      <c r="A30" s="154"/>
      <c r="B30" s="175"/>
      <c r="C30" s="350"/>
      <c r="D30" s="355"/>
      <c r="E30" s="356"/>
      <c r="F30" s="369"/>
      <c r="G30" s="370"/>
      <c r="H30" s="199"/>
      <c r="I30" s="200"/>
      <c r="J30" s="201"/>
      <c r="K30" s="373"/>
      <c r="L30" s="311"/>
      <c r="M30" s="292"/>
      <c r="N30" s="311"/>
      <c r="O30" s="291"/>
      <c r="P30" s="291"/>
      <c r="Q30" s="359"/>
      <c r="R30" s="398"/>
      <c r="S30" s="290"/>
      <c r="T30" s="291"/>
      <c r="U30" s="291"/>
      <c r="V30" s="292"/>
      <c r="W30" s="66"/>
      <c r="X30" s="201"/>
    </row>
    <row r="31" spans="1:24" ht="15" customHeight="1" x14ac:dyDescent="0.2">
      <c r="A31" s="154"/>
      <c r="B31" s="171" t="s">
        <v>35</v>
      </c>
      <c r="C31" s="348" t="str">
        <f>IF((OR(STAOGR_NATGEF!$A$9=1,STAOGR_NATGEF!$A$23=1)),"Bitte Standortsgruppe und Naturgefahr wählen",CONCATENATE(VLOOKUP(STAOGR_NATGEF!$A$9,Staotyp_minimal!$A$3:$I$9,7,FALSE),"
",VLOOKUP(STAOGR_NATGEF!$A$23,Natgef_minimal!$A$3:$I$18,7,FALSE)))</f>
        <v xml:space="preserve">Alle 15 m (50 Stellen/ha) Moderholz oder erhöhte Kleinstandorte mit Vogelbeer­wäldchen vorhanden
Fläche mit starker Vegetationskonkurrenz &lt; 1/2
</v>
      </c>
      <c r="D31" s="351" t="str">
        <f>IF((OR(STAOGR_NATGEF!$A$9=1,STAOGR_NATGEF!$A$23=1)),"Bitte Standortsgruppe und Naturgefahr wählen",CONCATENATE(VLOOKUP(STAOGR_NATGEF!$A$9,Staotyp_ideal!$A$3:$I$9,7,FALSE),"
",VLOOKUP(STAOGR_NATGEF!$A$23,Natgef_ideal!$A$3:$I$18,7,FALSE)))</f>
        <v xml:space="preserve">Alle 12 m (80 Stellen/ha) Moderholz oder erhöhte Kleinstandorte mit Vogelbeer­wäldchen vorhanden
Fläche mit starker Vegetationskonkurrenz &lt; 1/4
</v>
      </c>
      <c r="E31" s="352"/>
      <c r="F31" s="365" t="s">
        <v>490</v>
      </c>
      <c r="G31" s="366"/>
      <c r="H31" s="187"/>
      <c r="I31" s="188"/>
      <c r="J31" s="189"/>
      <c r="K31" s="371" t="s">
        <v>505</v>
      </c>
      <c r="L31" s="309" t="s">
        <v>506</v>
      </c>
      <c r="M31" s="286"/>
      <c r="N31" s="309"/>
      <c r="O31" s="285"/>
      <c r="P31" s="285"/>
      <c r="Q31" s="357"/>
      <c r="R31" s="396"/>
      <c r="S31" s="284"/>
      <c r="T31" s="285"/>
      <c r="U31" s="285"/>
      <c r="V31" s="286"/>
      <c r="W31" s="66"/>
      <c r="X31" s="189"/>
    </row>
    <row r="32" spans="1:24" ht="15" customHeight="1" x14ac:dyDescent="0.2">
      <c r="A32" s="154"/>
      <c r="B32" s="176" t="s">
        <v>30</v>
      </c>
      <c r="C32" s="349"/>
      <c r="D32" s="353"/>
      <c r="E32" s="354"/>
      <c r="F32" s="367"/>
      <c r="G32" s="368"/>
      <c r="H32" s="190"/>
      <c r="I32" s="191"/>
      <c r="J32" s="192"/>
      <c r="K32" s="372"/>
      <c r="L32" s="310"/>
      <c r="M32" s="289"/>
      <c r="N32" s="310"/>
      <c r="O32" s="288"/>
      <c r="P32" s="288"/>
      <c r="Q32" s="358"/>
      <c r="R32" s="397"/>
      <c r="S32" s="287"/>
      <c r="T32" s="288"/>
      <c r="U32" s="288"/>
      <c r="V32" s="289"/>
      <c r="W32" s="223"/>
      <c r="X32" s="192"/>
    </row>
    <row r="33" spans="1:24" ht="15" customHeight="1" thickBot="1" x14ac:dyDescent="0.25">
      <c r="A33" s="154"/>
      <c r="B33" s="176"/>
      <c r="C33" s="349"/>
      <c r="D33" s="353"/>
      <c r="E33" s="354"/>
      <c r="F33" s="367"/>
      <c r="G33" s="368"/>
      <c r="H33" s="199"/>
      <c r="I33" s="194"/>
      <c r="J33" s="195"/>
      <c r="K33" s="372"/>
      <c r="L33" s="310"/>
      <c r="M33" s="289"/>
      <c r="N33" s="310"/>
      <c r="O33" s="288"/>
      <c r="P33" s="288"/>
      <c r="Q33" s="358"/>
      <c r="R33" s="397"/>
      <c r="S33" s="287"/>
      <c r="T33" s="288"/>
      <c r="U33" s="288"/>
      <c r="V33" s="289"/>
      <c r="W33" s="66"/>
      <c r="X33" s="195"/>
    </row>
    <row r="34" spans="1:24" ht="15" customHeight="1" x14ac:dyDescent="0.2">
      <c r="A34" s="154"/>
      <c r="B34" s="177"/>
      <c r="C34" s="349"/>
      <c r="D34" s="353"/>
      <c r="E34" s="354"/>
      <c r="F34" s="367"/>
      <c r="G34" s="368"/>
      <c r="H34" s="196"/>
      <c r="I34" s="197"/>
      <c r="J34" s="198"/>
      <c r="K34" s="372"/>
      <c r="L34" s="310"/>
      <c r="M34" s="289"/>
      <c r="N34" s="310"/>
      <c r="O34" s="288"/>
      <c r="P34" s="288"/>
      <c r="Q34" s="358"/>
      <c r="R34" s="397"/>
      <c r="S34" s="287"/>
      <c r="T34" s="288"/>
      <c r="U34" s="288"/>
      <c r="V34" s="289"/>
      <c r="W34" s="66"/>
      <c r="X34" s="198"/>
    </row>
    <row r="35" spans="1:24" ht="15" customHeight="1" thickBot="1" x14ac:dyDescent="0.25">
      <c r="A35" s="154"/>
      <c r="B35" s="162"/>
      <c r="C35" s="350"/>
      <c r="D35" s="355"/>
      <c r="E35" s="356"/>
      <c r="F35" s="369"/>
      <c r="G35" s="370"/>
      <c r="I35" s="200"/>
      <c r="J35" s="201"/>
      <c r="K35" s="373"/>
      <c r="L35" s="311"/>
      <c r="M35" s="292"/>
      <c r="N35" s="311"/>
      <c r="O35" s="291"/>
      <c r="P35" s="291"/>
      <c r="Q35" s="359"/>
      <c r="R35" s="398"/>
      <c r="S35" s="290"/>
      <c r="T35" s="291"/>
      <c r="U35" s="291"/>
      <c r="V35" s="292"/>
      <c r="W35" s="66"/>
      <c r="X35" s="201"/>
    </row>
    <row r="36" spans="1:24" ht="15" customHeight="1" x14ac:dyDescent="0.2">
      <c r="A36" s="154"/>
      <c r="B36" s="171" t="s">
        <v>35</v>
      </c>
      <c r="C36" s="348" t="str">
        <f>IF((OR(STAOGR_NATGEF!$A$9=1,STAOGR_NATGEF!$A$23=1)),"Bitte Standortsgruppe und Naturgefahr wählen",CONCATENATE(VLOOKUP(STAOGR_NATGEF!$A$9,Staotyp_minimal!$A$3:$I$9,8,FALSE),"
",VLOOKUP(STAOGR_NATGEF!$A$23,Natgef_minimal!$A$3:$I$18,8,FALSE)))</f>
        <v xml:space="preserve">Bei Deckungsgrad &lt; 60% mindestens 10 Ta/a (Ø alle 3 m), in Lücken , Fi und Vb vorhanden
</v>
      </c>
      <c r="D36" s="351" t="str">
        <f>IF((OR(STAOGR_NATGEF!$A$9=1,STAOGR_NATGEF!$A$23=1)),"Bitte Standortsgruppe und Naturgefahr wählen",CONCATENATE(VLOOKUP(STAOGR_NATGEF!$A$9,Staotyp_ideal!$A$3:$I$9,8,FALSE),"
",VLOOKUP(STAOGR_NATGEF!$A$23,Natgef_ideal!$A$3:$I$18,8,FALSE)))</f>
        <v xml:space="preserve">Bei Deckungsgrad &lt; 60% mindestens 50 Ta/a (Ø alle 1.5 m), in Lücken Fi und Vb vorhanden
</v>
      </c>
      <c r="E36" s="352"/>
      <c r="F36" s="365" t="s">
        <v>491</v>
      </c>
      <c r="G36" s="366"/>
      <c r="H36" s="187" t="s">
        <v>38</v>
      </c>
      <c r="I36" s="188"/>
      <c r="J36" s="189"/>
      <c r="K36" s="371" t="s">
        <v>513</v>
      </c>
      <c r="L36" s="309" t="s">
        <v>509</v>
      </c>
      <c r="M36" s="286"/>
      <c r="N36" s="387"/>
      <c r="O36" s="388"/>
      <c r="P36" s="388"/>
      <c r="Q36" s="389"/>
      <c r="R36" s="396"/>
      <c r="S36" s="284"/>
      <c r="T36" s="285"/>
      <c r="U36" s="285"/>
      <c r="V36" s="286"/>
      <c r="W36" s="66"/>
      <c r="X36" s="189"/>
    </row>
    <row r="37" spans="1:24" ht="15" customHeight="1" x14ac:dyDescent="0.2">
      <c r="A37" s="154"/>
      <c r="B37" s="176" t="s">
        <v>31</v>
      </c>
      <c r="C37" s="349"/>
      <c r="D37" s="353"/>
      <c r="E37" s="354"/>
      <c r="F37" s="367"/>
      <c r="G37" s="368"/>
      <c r="H37" s="190"/>
      <c r="I37" s="191"/>
      <c r="J37" s="192"/>
      <c r="K37" s="372"/>
      <c r="L37" s="310"/>
      <c r="M37" s="289"/>
      <c r="N37" s="390"/>
      <c r="O37" s="391"/>
      <c r="P37" s="391"/>
      <c r="Q37" s="392"/>
      <c r="R37" s="397"/>
      <c r="S37" s="287"/>
      <c r="T37" s="288"/>
      <c r="U37" s="288"/>
      <c r="V37" s="289"/>
      <c r="W37" s="66"/>
      <c r="X37" s="192"/>
    </row>
    <row r="38" spans="1:24" ht="15" customHeight="1" x14ac:dyDescent="0.2">
      <c r="A38" s="154"/>
      <c r="B38" s="173" t="s">
        <v>36</v>
      </c>
      <c r="C38" s="349"/>
      <c r="D38" s="353"/>
      <c r="E38" s="354"/>
      <c r="F38" s="367"/>
      <c r="G38" s="368"/>
      <c r="H38" s="193" t="s">
        <v>39</v>
      </c>
      <c r="I38" s="194"/>
      <c r="J38" s="195"/>
      <c r="K38" s="372"/>
      <c r="L38" s="310"/>
      <c r="M38" s="289"/>
      <c r="N38" s="390"/>
      <c r="O38" s="391"/>
      <c r="P38" s="391"/>
      <c r="Q38" s="392"/>
      <c r="R38" s="397"/>
      <c r="S38" s="287"/>
      <c r="T38" s="288"/>
      <c r="U38" s="288"/>
      <c r="V38" s="289"/>
      <c r="W38" s="66"/>
      <c r="X38" s="195"/>
    </row>
    <row r="39" spans="1:24" ht="15" customHeight="1" x14ac:dyDescent="0.2">
      <c r="A39" s="154"/>
      <c r="B39" s="176"/>
      <c r="C39" s="349"/>
      <c r="D39" s="353"/>
      <c r="E39" s="354"/>
      <c r="F39" s="367"/>
      <c r="G39" s="368"/>
      <c r="H39" s="196" t="s">
        <v>40</v>
      </c>
      <c r="I39" s="197"/>
      <c r="J39" s="198"/>
      <c r="K39" s="372"/>
      <c r="L39" s="310"/>
      <c r="M39" s="289"/>
      <c r="N39" s="390"/>
      <c r="O39" s="391"/>
      <c r="P39" s="391"/>
      <c r="Q39" s="392"/>
      <c r="R39" s="397"/>
      <c r="S39" s="287"/>
      <c r="T39" s="288"/>
      <c r="U39" s="288"/>
      <c r="V39" s="289"/>
      <c r="W39" s="66"/>
      <c r="X39" s="198"/>
    </row>
    <row r="40" spans="1:24" ht="15" customHeight="1" thickBot="1" x14ac:dyDescent="0.25">
      <c r="A40" s="154"/>
      <c r="B40" s="173"/>
      <c r="C40" s="350"/>
      <c r="D40" s="355"/>
      <c r="E40" s="356"/>
      <c r="F40" s="369"/>
      <c r="G40" s="370"/>
      <c r="H40" s="199"/>
      <c r="I40" s="200"/>
      <c r="J40" s="201"/>
      <c r="K40" s="373"/>
      <c r="L40" s="311"/>
      <c r="M40" s="292"/>
      <c r="N40" s="393"/>
      <c r="O40" s="394"/>
      <c r="P40" s="394"/>
      <c r="Q40" s="395"/>
      <c r="R40" s="398"/>
      <c r="S40" s="290"/>
      <c r="T40" s="291"/>
      <c r="U40" s="291"/>
      <c r="V40" s="292"/>
      <c r="W40" s="66"/>
      <c r="X40" s="201"/>
    </row>
    <row r="41" spans="1:24" ht="15" customHeight="1" x14ac:dyDescent="0.2">
      <c r="A41" s="154"/>
      <c r="B41" s="171" t="s">
        <v>35</v>
      </c>
      <c r="C41" s="348" t="str">
        <f>IF((OR(STAOGR_NATGEF!$A$9=1,STAOGR_NATGEF!$A$23=1)),"Bitte Standortsgruppe und Naturgefahr wählen",CONCATENATE(VLOOKUP(STAOGR_NATGEF!$A$9,Staotyp_minimal!$A$3:$I$9,9,FALSE),"
",VLOOKUP(STAOGR_NATGEF!$A$23,Natgef_minimal!$A$3:$I$18,9,FALSE)))</f>
        <v xml:space="preserve">Pro ha mind. 30 Verjüngungsansätze (Ø alle 19 m) oder Deckungsgrad mind. 4%, Mischung zielgerecht
</v>
      </c>
      <c r="D41" s="351" t="str">
        <f>IF((OR(STAOGR_NATGEF!$A$9=1,STAOGR_NATGEF!$A$23=1)),"Bitte Standortsgruppe und Naturgefahr wählen",CONCATENATE(VLOOKUP(STAOGR_NATGEF!$A$9,Staotyp_ideal!$A$3:$I$9,9,FALSE),"
",VLOOKUP(STAOGR_NATGEF!$A$23,Natgef_ideal!$A$3:$I$18,9,FALSE)))</f>
        <v xml:space="preserve">Pro ha mind. 50 Verjüngungsansätze
(Ø alle 15 m) oder Deckungsgrad mind. 6%
Mischung zielgerecht
</v>
      </c>
      <c r="E41" s="352"/>
      <c r="F41" s="365" t="s">
        <v>492</v>
      </c>
      <c r="G41" s="366"/>
      <c r="H41" s="187"/>
      <c r="I41" s="188"/>
      <c r="J41" s="189"/>
      <c r="K41" s="371" t="s">
        <v>514</v>
      </c>
      <c r="L41" s="309" t="s">
        <v>519</v>
      </c>
      <c r="M41" s="286"/>
      <c r="N41" s="387"/>
      <c r="O41" s="388"/>
      <c r="P41" s="388"/>
      <c r="Q41" s="389"/>
      <c r="R41" s="396"/>
      <c r="S41" s="284"/>
      <c r="T41" s="285"/>
      <c r="U41" s="285"/>
      <c r="V41" s="286"/>
      <c r="W41" s="66"/>
      <c r="X41" s="189"/>
    </row>
    <row r="42" spans="1:24" ht="15" customHeight="1" x14ac:dyDescent="0.2">
      <c r="A42" s="154"/>
      <c r="B42" s="176" t="s">
        <v>8</v>
      </c>
      <c r="C42" s="349"/>
      <c r="D42" s="353"/>
      <c r="E42" s="354"/>
      <c r="F42" s="367"/>
      <c r="G42" s="368"/>
      <c r="H42" s="190"/>
      <c r="I42" s="191"/>
      <c r="J42" s="192"/>
      <c r="K42" s="372"/>
      <c r="L42" s="310"/>
      <c r="M42" s="289"/>
      <c r="N42" s="390"/>
      <c r="O42" s="391"/>
      <c r="P42" s="391"/>
      <c r="Q42" s="392"/>
      <c r="R42" s="397"/>
      <c r="S42" s="287"/>
      <c r="T42" s="288"/>
      <c r="U42" s="288"/>
      <c r="V42" s="289"/>
      <c r="W42" s="66"/>
      <c r="X42" s="192"/>
    </row>
    <row r="43" spans="1:24" ht="15" customHeight="1" x14ac:dyDescent="0.2">
      <c r="A43" s="154"/>
      <c r="B43" s="399" t="s">
        <v>9</v>
      </c>
      <c r="C43" s="349"/>
      <c r="D43" s="353"/>
      <c r="E43" s="354"/>
      <c r="F43" s="367"/>
      <c r="G43" s="368"/>
      <c r="H43" s="193"/>
      <c r="I43" s="194"/>
      <c r="J43" s="195"/>
      <c r="K43" s="372"/>
      <c r="L43" s="310"/>
      <c r="M43" s="289"/>
      <c r="N43" s="390"/>
      <c r="O43" s="391"/>
      <c r="P43" s="391"/>
      <c r="Q43" s="392"/>
      <c r="R43" s="397"/>
      <c r="S43" s="287"/>
      <c r="T43" s="288"/>
      <c r="U43" s="288"/>
      <c r="V43" s="289"/>
      <c r="W43" s="66"/>
      <c r="X43" s="195"/>
    </row>
    <row r="44" spans="1:24" ht="15" customHeight="1" x14ac:dyDescent="0.2">
      <c r="A44" s="154"/>
      <c r="B44" s="400"/>
      <c r="C44" s="349"/>
      <c r="D44" s="353"/>
      <c r="E44" s="354"/>
      <c r="F44" s="367"/>
      <c r="G44" s="368"/>
      <c r="H44" s="196"/>
      <c r="I44" s="197"/>
      <c r="J44" s="198"/>
      <c r="K44" s="372"/>
      <c r="L44" s="310"/>
      <c r="M44" s="289"/>
      <c r="N44" s="390"/>
      <c r="O44" s="391"/>
      <c r="P44" s="391"/>
      <c r="Q44" s="392"/>
      <c r="R44" s="397"/>
      <c r="S44" s="287"/>
      <c r="T44" s="288"/>
      <c r="U44" s="288"/>
      <c r="V44" s="289"/>
      <c r="W44" s="66"/>
      <c r="X44" s="198"/>
    </row>
    <row r="45" spans="1:24" ht="15" customHeight="1" thickBot="1" x14ac:dyDescent="0.25">
      <c r="A45" s="154"/>
      <c r="B45" s="153"/>
      <c r="C45" s="350"/>
      <c r="D45" s="355"/>
      <c r="E45" s="356"/>
      <c r="F45" s="369"/>
      <c r="G45" s="370"/>
      <c r="H45" s="202"/>
      <c r="I45" s="203"/>
      <c r="J45" s="201"/>
      <c r="K45" s="373"/>
      <c r="L45" s="311"/>
      <c r="M45" s="292"/>
      <c r="N45" s="393"/>
      <c r="O45" s="394"/>
      <c r="P45" s="394"/>
      <c r="Q45" s="395"/>
      <c r="R45" s="398"/>
      <c r="S45" s="290"/>
      <c r="T45" s="291"/>
      <c r="U45" s="291"/>
      <c r="V45" s="292"/>
      <c r="W45" s="66"/>
      <c r="X45" s="201"/>
    </row>
    <row r="46" spans="1:24" ht="11.25" customHeight="1" thickBot="1" x14ac:dyDescent="0.25">
      <c r="A46" s="154"/>
      <c r="B46" s="236"/>
      <c r="C46" s="236"/>
      <c r="D46" s="178"/>
      <c r="E46" s="178"/>
      <c r="F46" s="178"/>
      <c r="G46" s="179"/>
      <c r="H46" s="180"/>
      <c r="I46" s="180"/>
      <c r="J46" s="180"/>
      <c r="K46" s="238"/>
      <c r="L46" s="180"/>
      <c r="M46" s="180"/>
      <c r="N46" s="181"/>
      <c r="O46" s="182"/>
      <c r="P46" s="182"/>
      <c r="Q46" s="182"/>
      <c r="R46" s="183"/>
      <c r="S46" s="183"/>
      <c r="T46" s="183"/>
      <c r="U46" s="183"/>
      <c r="V46" s="183"/>
    </row>
    <row r="47" spans="1:24" ht="12.75" customHeight="1" x14ac:dyDescent="0.25">
      <c r="A47" s="154"/>
      <c r="B47" s="243" t="s">
        <v>484</v>
      </c>
      <c r="C47" s="242"/>
      <c r="D47" s="242"/>
      <c r="E47" s="242"/>
      <c r="F47" s="242"/>
      <c r="G47" s="242"/>
      <c r="H47" s="242"/>
      <c r="I47" s="242"/>
      <c r="J47" s="242"/>
      <c r="K47" s="242"/>
      <c r="L47" s="242"/>
      <c r="M47" s="242"/>
      <c r="N47" s="242"/>
      <c r="O47" s="242"/>
      <c r="P47" s="242"/>
      <c r="Q47" s="242"/>
      <c r="R47" s="242"/>
      <c r="S47" s="242"/>
      <c r="T47" s="242"/>
      <c r="U47" s="242"/>
      <c r="V47" s="244"/>
      <c r="W47" s="66"/>
    </row>
    <row r="48" spans="1:24" ht="12.75" customHeight="1" x14ac:dyDescent="0.2">
      <c r="A48" s="154"/>
      <c r="B48" s="278"/>
      <c r="C48" s="279"/>
      <c r="D48" s="279"/>
      <c r="E48" s="279"/>
      <c r="F48" s="279"/>
      <c r="G48" s="279"/>
      <c r="H48" s="279"/>
      <c r="I48" s="279"/>
      <c r="J48" s="279"/>
      <c r="K48" s="279"/>
      <c r="L48" s="279"/>
      <c r="M48" s="279"/>
      <c r="N48" s="279"/>
      <c r="O48" s="279"/>
      <c r="P48" s="279"/>
      <c r="Q48" s="279"/>
      <c r="R48" s="279"/>
      <c r="S48" s="279"/>
      <c r="T48" s="279"/>
      <c r="U48" s="279"/>
      <c r="V48" s="280"/>
      <c r="W48" s="66"/>
    </row>
    <row r="49" spans="1:23" s="13" customFormat="1" ht="18.75" customHeight="1" x14ac:dyDescent="0.2">
      <c r="A49" s="184"/>
      <c r="B49" s="278"/>
      <c r="C49" s="279"/>
      <c r="D49" s="279"/>
      <c r="E49" s="279"/>
      <c r="F49" s="279"/>
      <c r="G49" s="279"/>
      <c r="H49" s="279"/>
      <c r="I49" s="279"/>
      <c r="J49" s="279"/>
      <c r="K49" s="279"/>
      <c r="L49" s="279"/>
      <c r="M49" s="279"/>
      <c r="N49" s="279"/>
      <c r="O49" s="279"/>
      <c r="P49" s="279"/>
      <c r="Q49" s="279"/>
      <c r="R49" s="279"/>
      <c r="S49" s="279"/>
      <c r="T49" s="279"/>
      <c r="U49" s="279"/>
      <c r="V49" s="280"/>
      <c r="W49" s="66"/>
    </row>
    <row r="50" spans="1:23" s="13" customFormat="1" ht="18.75" customHeight="1" x14ac:dyDescent="0.2">
      <c r="A50" s="184"/>
      <c r="B50" s="278"/>
      <c r="C50" s="279"/>
      <c r="D50" s="279"/>
      <c r="E50" s="279"/>
      <c r="F50" s="279"/>
      <c r="G50" s="279"/>
      <c r="H50" s="279"/>
      <c r="I50" s="279"/>
      <c r="J50" s="279"/>
      <c r="K50" s="279"/>
      <c r="L50" s="279"/>
      <c r="M50" s="279"/>
      <c r="N50" s="279"/>
      <c r="O50" s="279"/>
      <c r="P50" s="279"/>
      <c r="Q50" s="279"/>
      <c r="R50" s="279"/>
      <c r="S50" s="279"/>
      <c r="T50" s="279"/>
      <c r="U50" s="279"/>
      <c r="V50" s="280"/>
      <c r="W50" s="66"/>
    </row>
    <row r="51" spans="1:23" s="13" customFormat="1" ht="18.75" customHeight="1" x14ac:dyDescent="0.2">
      <c r="A51" s="184"/>
      <c r="B51" s="278"/>
      <c r="C51" s="279"/>
      <c r="D51" s="279"/>
      <c r="E51" s="279"/>
      <c r="F51" s="279"/>
      <c r="G51" s="279"/>
      <c r="H51" s="279"/>
      <c r="I51" s="279"/>
      <c r="J51" s="279"/>
      <c r="K51" s="279"/>
      <c r="L51" s="279"/>
      <c r="M51" s="279"/>
      <c r="N51" s="279"/>
      <c r="O51" s="279"/>
      <c r="P51" s="279"/>
      <c r="Q51" s="279"/>
      <c r="R51" s="279"/>
      <c r="S51" s="279"/>
      <c r="T51" s="279"/>
      <c r="U51" s="279"/>
      <c r="V51" s="280"/>
      <c r="W51" s="66"/>
    </row>
    <row r="52" spans="1:23" ht="12.75" customHeight="1" x14ac:dyDescent="0.2">
      <c r="A52" s="154"/>
      <c r="B52" s="278"/>
      <c r="C52" s="279"/>
      <c r="D52" s="279"/>
      <c r="E52" s="279"/>
      <c r="F52" s="279"/>
      <c r="G52" s="279"/>
      <c r="H52" s="279"/>
      <c r="I52" s="279"/>
      <c r="J52" s="279"/>
      <c r="K52" s="279"/>
      <c r="L52" s="279"/>
      <c r="M52" s="279"/>
      <c r="N52" s="279"/>
      <c r="O52" s="279"/>
      <c r="P52" s="279"/>
      <c r="Q52" s="279"/>
      <c r="R52" s="279"/>
      <c r="S52" s="279"/>
      <c r="T52" s="279"/>
      <c r="U52" s="279"/>
      <c r="V52" s="280"/>
    </row>
    <row r="53" spans="1:23" ht="9" customHeight="1" x14ac:dyDescent="0.2">
      <c r="B53" s="278"/>
      <c r="C53" s="279"/>
      <c r="D53" s="279"/>
      <c r="E53" s="279"/>
      <c r="F53" s="279"/>
      <c r="G53" s="279"/>
      <c r="H53" s="279"/>
      <c r="I53" s="279"/>
      <c r="J53" s="279"/>
      <c r="K53" s="279"/>
      <c r="L53" s="279"/>
      <c r="M53" s="279"/>
      <c r="N53" s="279"/>
      <c r="O53" s="279"/>
      <c r="P53" s="279"/>
      <c r="Q53" s="279"/>
      <c r="R53" s="279"/>
      <c r="S53" s="279"/>
      <c r="T53" s="279"/>
      <c r="U53" s="279"/>
      <c r="V53" s="280"/>
      <c r="W53" s="223"/>
    </row>
    <row r="54" spans="1:23" ht="12.75" customHeight="1" x14ac:dyDescent="0.2">
      <c r="B54" s="278"/>
      <c r="C54" s="279"/>
      <c r="D54" s="279"/>
      <c r="E54" s="279"/>
      <c r="F54" s="279"/>
      <c r="G54" s="279"/>
      <c r="H54" s="279"/>
      <c r="I54" s="279"/>
      <c r="J54" s="279"/>
      <c r="K54" s="279"/>
      <c r="L54" s="279"/>
      <c r="M54" s="279"/>
      <c r="N54" s="279"/>
      <c r="O54" s="279"/>
      <c r="P54" s="279"/>
      <c r="Q54" s="279"/>
      <c r="R54" s="279"/>
      <c r="S54" s="279"/>
      <c r="T54" s="279"/>
      <c r="U54" s="279"/>
      <c r="V54" s="280"/>
      <c r="W54" s="66"/>
    </row>
    <row r="55" spans="1:23" ht="13.5" customHeight="1" x14ac:dyDescent="0.2">
      <c r="B55" s="278"/>
      <c r="C55" s="279"/>
      <c r="D55" s="279"/>
      <c r="E55" s="279"/>
      <c r="F55" s="279"/>
      <c r="G55" s="279"/>
      <c r="H55" s="279"/>
      <c r="I55" s="279"/>
      <c r="J55" s="279"/>
      <c r="K55" s="279"/>
      <c r="L55" s="279"/>
      <c r="M55" s="279"/>
      <c r="N55" s="279"/>
      <c r="O55" s="279"/>
      <c r="P55" s="279"/>
      <c r="Q55" s="279"/>
      <c r="R55" s="279"/>
      <c r="S55" s="279"/>
      <c r="T55" s="279"/>
      <c r="U55" s="279"/>
      <c r="V55" s="280"/>
      <c r="W55" s="66"/>
    </row>
    <row r="56" spans="1:23" x14ac:dyDescent="0.2">
      <c r="B56" s="278"/>
      <c r="C56" s="279"/>
      <c r="D56" s="279"/>
      <c r="E56" s="279"/>
      <c r="F56" s="279"/>
      <c r="G56" s="279"/>
      <c r="H56" s="279"/>
      <c r="I56" s="279"/>
      <c r="J56" s="279"/>
      <c r="K56" s="279"/>
      <c r="L56" s="279"/>
      <c r="M56" s="279"/>
      <c r="N56" s="279"/>
      <c r="O56" s="279"/>
      <c r="P56" s="279"/>
      <c r="Q56" s="279"/>
      <c r="R56" s="279"/>
      <c r="S56" s="279"/>
      <c r="T56" s="279"/>
      <c r="U56" s="279"/>
      <c r="V56" s="280"/>
      <c r="W56" s="66"/>
    </row>
    <row r="57" spans="1:23" x14ac:dyDescent="0.2">
      <c r="B57" s="278"/>
      <c r="C57" s="279"/>
      <c r="D57" s="279"/>
      <c r="E57" s="279"/>
      <c r="F57" s="279"/>
      <c r="G57" s="279"/>
      <c r="H57" s="279"/>
      <c r="I57" s="279"/>
      <c r="J57" s="279"/>
      <c r="K57" s="279"/>
      <c r="L57" s="279"/>
      <c r="M57" s="279"/>
      <c r="N57" s="279"/>
      <c r="O57" s="279"/>
      <c r="P57" s="279"/>
      <c r="Q57" s="279"/>
      <c r="R57" s="279"/>
      <c r="S57" s="279"/>
      <c r="T57" s="279"/>
      <c r="U57" s="279"/>
      <c r="V57" s="280"/>
      <c r="W57" s="66"/>
    </row>
    <row r="58" spans="1:23" x14ac:dyDescent="0.2">
      <c r="B58" s="278"/>
      <c r="C58" s="279"/>
      <c r="D58" s="279"/>
      <c r="E58" s="279"/>
      <c r="F58" s="279"/>
      <c r="G58" s="279"/>
      <c r="H58" s="279"/>
      <c r="I58" s="279"/>
      <c r="J58" s="279"/>
      <c r="K58" s="279"/>
      <c r="L58" s="279"/>
      <c r="M58" s="279"/>
      <c r="N58" s="279"/>
      <c r="O58" s="279"/>
      <c r="P58" s="279"/>
      <c r="Q58" s="279"/>
      <c r="R58" s="279"/>
      <c r="S58" s="279"/>
      <c r="T58" s="279"/>
      <c r="U58" s="279"/>
      <c r="V58" s="280"/>
      <c r="W58" s="66"/>
    </row>
    <row r="59" spans="1:23" ht="13.5" thickBot="1" x14ac:dyDescent="0.25">
      <c r="B59" s="281"/>
      <c r="C59" s="282"/>
      <c r="D59" s="282"/>
      <c r="E59" s="282"/>
      <c r="F59" s="282"/>
      <c r="G59" s="282"/>
      <c r="H59" s="282"/>
      <c r="I59" s="282"/>
      <c r="J59" s="282"/>
      <c r="K59" s="282"/>
      <c r="L59" s="282"/>
      <c r="M59" s="282"/>
      <c r="N59" s="282"/>
      <c r="O59" s="282"/>
      <c r="P59" s="282"/>
      <c r="Q59" s="282"/>
      <c r="R59" s="282"/>
      <c r="S59" s="282"/>
      <c r="T59" s="282"/>
      <c r="U59" s="282"/>
      <c r="V59" s="283"/>
      <c r="W59" s="66"/>
    </row>
    <row r="60" spans="1:23" x14ac:dyDescent="0.2">
      <c r="B60" s="149"/>
      <c r="W60" s="66"/>
    </row>
    <row r="61" spans="1:23" x14ac:dyDescent="0.2">
      <c r="W61" s="66"/>
    </row>
    <row r="62" spans="1:23" x14ac:dyDescent="0.2">
      <c r="W62" s="66"/>
    </row>
  </sheetData>
  <sheetProtection formatCells="0" selectLockedCells="1" autoFilter="0"/>
  <protectedRanges>
    <protectedRange sqref="C51:D51" name="Bestaetigung_FB" securityDescriptor="O:WDG:WDD:(A;;CC;;;S-1-5-21-1078081533-1060284298-682003330-26921)(A;;CC;;;S-1-5-21-1078081533-1060284298-682003330-67223)(A;;CC;;;S-1-5-21-1078081533-1060284298-682003330-27886)"/>
    <protectedRange sqref="F49" name="Bemerkung"/>
    <protectedRange sqref="C49:D50 V49:V51" name="Dokumentation"/>
    <protectedRange sqref="E5:U5 E6:Q6" name="STAOTYP_NATGEF"/>
    <protectedRange sqref="F11:G45" name="Zustand"/>
    <protectedRange sqref="G4 Q4" name="Name_1"/>
    <protectedRange sqref="R6" name="STAOTYP_NATGEF_2"/>
    <protectedRange sqref="V36:V45 S25:U25 S27:U30 S11:V20 U35:U45 S36:T45" name="Vollzugskontrolle_2"/>
    <protectedRange sqref="T31:T35 T21:U24 T26:U26 U31:U34" name="Massnahmen_3"/>
    <protectedRange sqref="S26" name="Rahmenbed_1_2"/>
    <protectedRange sqref="S31" name="Rahmenbed_2_2"/>
    <protectedRange sqref="S22:S24 S34:S35" name="Rahmenbed_4_2"/>
    <protectedRange sqref="S32:S33" name="Rahmenbed_7_2"/>
    <protectedRange sqref="Q20 Q11:Q18 Q26:Q45 O26:P34 N27:N30 N36:P45 N11:P20" name="Ausführungsziele_1"/>
    <protectedRange sqref="Q21:Q25 O21:P24" name="Massnahmen_4"/>
    <protectedRange sqref="N26" name="Rahmenbed_1_3"/>
    <protectedRange sqref="N31" name="Rahmenbed_2_3"/>
    <protectedRange sqref="N21" name="Rahmenbed_3_1"/>
    <protectedRange sqref="N22:N24" name="Rahmenbed_4_3"/>
    <protectedRange sqref="N32:N33" name="Rahmenbed_7_3"/>
    <protectedRange sqref="L11:M45" name="Massnahmen_1_1"/>
  </protectedRanges>
  <dataConsolidate/>
  <mergeCells count="85">
    <mergeCell ref="H11:I13"/>
    <mergeCell ref="H14:I15"/>
    <mergeCell ref="H16:I18"/>
    <mergeCell ref="C36:C40"/>
    <mergeCell ref="D36:E40"/>
    <mergeCell ref="F36:G40"/>
    <mergeCell ref="F11:G15"/>
    <mergeCell ref="B43:B44"/>
    <mergeCell ref="F41:G45"/>
    <mergeCell ref="C41:C45"/>
    <mergeCell ref="D41:E45"/>
    <mergeCell ref="R8:R10"/>
    <mergeCell ref="R11:R15"/>
    <mergeCell ref="R16:R20"/>
    <mergeCell ref="R21:R25"/>
    <mergeCell ref="R31:R35"/>
    <mergeCell ref="R26:R30"/>
    <mergeCell ref="K41:K45"/>
    <mergeCell ref="R41:R45"/>
    <mergeCell ref="K36:K40"/>
    <mergeCell ref="N26:Q30"/>
    <mergeCell ref="N31:Q35"/>
    <mergeCell ref="K26:K30"/>
    <mergeCell ref="S36:V40"/>
    <mergeCell ref="L41:M45"/>
    <mergeCell ref="N41:Q45"/>
    <mergeCell ref="N36:Q40"/>
    <mergeCell ref="R36:R40"/>
    <mergeCell ref="L36:M40"/>
    <mergeCell ref="S41:V45"/>
    <mergeCell ref="K31:K35"/>
    <mergeCell ref="C31:C35"/>
    <mergeCell ref="D21:E25"/>
    <mergeCell ref="D26:E30"/>
    <mergeCell ref="L26:M30"/>
    <mergeCell ref="L31:M35"/>
    <mergeCell ref="D31:E35"/>
    <mergeCell ref="L21:M25"/>
    <mergeCell ref="F21:G25"/>
    <mergeCell ref="F26:G30"/>
    <mergeCell ref="K21:K25"/>
    <mergeCell ref="C21:C25"/>
    <mergeCell ref="F31:G35"/>
    <mergeCell ref="X9:X10"/>
    <mergeCell ref="C26:C30"/>
    <mergeCell ref="D11:E15"/>
    <mergeCell ref="N16:Q20"/>
    <mergeCell ref="N21:Q25"/>
    <mergeCell ref="K8:K10"/>
    <mergeCell ref="H8:J8"/>
    <mergeCell ref="D16:E20"/>
    <mergeCell ref="F16:G20"/>
    <mergeCell ref="K11:K15"/>
    <mergeCell ref="K16:K20"/>
    <mergeCell ref="C11:C15"/>
    <mergeCell ref="C16:C20"/>
    <mergeCell ref="I9:J9"/>
    <mergeCell ref="I10:J10"/>
    <mergeCell ref="L8:M10"/>
    <mergeCell ref="B8:B10"/>
    <mergeCell ref="F8:G10"/>
    <mergeCell ref="C3:I3"/>
    <mergeCell ref="C4:I4"/>
    <mergeCell ref="B5:C5"/>
    <mergeCell ref="B6:C6"/>
    <mergeCell ref="B7:M7"/>
    <mergeCell ref="L3:V3"/>
    <mergeCell ref="L4:V4"/>
    <mergeCell ref="N7:Q7"/>
    <mergeCell ref="B48:V59"/>
    <mergeCell ref="S26:V30"/>
    <mergeCell ref="S31:V35"/>
    <mergeCell ref="S16:V20"/>
    <mergeCell ref="R5:T5"/>
    <mergeCell ref="S11:V15"/>
    <mergeCell ref="S8:V10"/>
    <mergeCell ref="S6:V6"/>
    <mergeCell ref="S7:V7"/>
    <mergeCell ref="N8:Q10"/>
    <mergeCell ref="N11:Q15"/>
    <mergeCell ref="L11:M15"/>
    <mergeCell ref="S21:V25"/>
    <mergeCell ref="L16:M20"/>
    <mergeCell ref="D8:E10"/>
    <mergeCell ref="C8:C10"/>
  </mergeCells>
  <phoneticPr fontId="7" type="noConversion"/>
  <pageMargins left="0.78740157480314965" right="0.70866141732283472" top="0.23622047244094491" bottom="0.15748031496062992" header="0.19685039370078741" footer="0.19685039370078741"/>
  <pageSetup paperSize="8" scale="88" orientation="landscape" r:id="rId1"/>
  <headerFooter alignWithMargins="0">
    <oddFooter>&amp;L&amp;8&amp;D</oddFooter>
  </headerFooter>
  <ignoredErrors>
    <ignoredError sqref="C16"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87" r:id="rId4" name="CBX47">
              <controlPr defaultSize="0" autoFill="0" autoLine="0" autoPict="0">
                <anchor moveWithCells="1">
                  <from>
                    <xdr:col>17</xdr:col>
                    <xdr:colOff>19050</xdr:colOff>
                    <xdr:row>11</xdr:row>
                    <xdr:rowOff>171450</xdr:rowOff>
                  </from>
                  <to>
                    <xdr:col>18</xdr:col>
                    <xdr:colOff>95250</xdr:colOff>
                    <xdr:row>13</xdr:row>
                    <xdr:rowOff>19050</xdr:rowOff>
                  </to>
                </anchor>
              </controlPr>
            </control>
          </mc:Choice>
        </mc:AlternateContent>
        <mc:AlternateContent xmlns:mc="http://schemas.openxmlformats.org/markup-compatibility/2006">
          <mc:Choice Requires="x14">
            <control shapeId="10290" r:id="rId5" name="CBX50">
              <controlPr defaultSize="0" autoFill="0" autoLine="0" autoPict="0">
                <anchor moveWithCells="1">
                  <from>
                    <xdr:col>17</xdr:col>
                    <xdr:colOff>19050</xdr:colOff>
                    <xdr:row>26</xdr:row>
                    <xdr:rowOff>171450</xdr:rowOff>
                  </from>
                  <to>
                    <xdr:col>18</xdr:col>
                    <xdr:colOff>95250</xdr:colOff>
                    <xdr:row>28</xdr:row>
                    <xdr:rowOff>19050</xdr:rowOff>
                  </to>
                </anchor>
              </controlPr>
            </control>
          </mc:Choice>
        </mc:AlternateContent>
        <mc:AlternateContent xmlns:mc="http://schemas.openxmlformats.org/markup-compatibility/2006">
          <mc:Choice Requires="x14">
            <control shapeId="10291" r:id="rId6" name="CBX51">
              <controlPr defaultSize="0" autoFill="0" autoLine="0" autoPict="0">
                <anchor moveWithCells="1">
                  <from>
                    <xdr:col>17</xdr:col>
                    <xdr:colOff>19050</xdr:colOff>
                    <xdr:row>31</xdr:row>
                    <xdr:rowOff>171450</xdr:rowOff>
                  </from>
                  <to>
                    <xdr:col>18</xdr:col>
                    <xdr:colOff>95250</xdr:colOff>
                    <xdr:row>33</xdr:row>
                    <xdr:rowOff>19050</xdr:rowOff>
                  </to>
                </anchor>
              </controlPr>
            </control>
          </mc:Choice>
        </mc:AlternateContent>
        <mc:AlternateContent xmlns:mc="http://schemas.openxmlformats.org/markup-compatibility/2006">
          <mc:Choice Requires="x14">
            <control shapeId="10292" r:id="rId7" name="CBX52">
              <controlPr defaultSize="0" autoFill="0" autoLine="0" autoPict="0">
                <anchor moveWithCells="1">
                  <from>
                    <xdr:col>17</xdr:col>
                    <xdr:colOff>19050</xdr:colOff>
                    <xdr:row>36</xdr:row>
                    <xdr:rowOff>180975</xdr:rowOff>
                  </from>
                  <to>
                    <xdr:col>18</xdr:col>
                    <xdr:colOff>95250</xdr:colOff>
                    <xdr:row>38</xdr:row>
                    <xdr:rowOff>19050</xdr:rowOff>
                  </to>
                </anchor>
              </controlPr>
            </control>
          </mc:Choice>
        </mc:AlternateContent>
        <mc:AlternateContent xmlns:mc="http://schemas.openxmlformats.org/markup-compatibility/2006">
          <mc:Choice Requires="x14">
            <control shapeId="10293" r:id="rId8" name="CBX53">
              <controlPr defaultSize="0" autoFill="0" autoLine="0" autoPict="0">
                <anchor moveWithCells="1">
                  <from>
                    <xdr:col>17</xdr:col>
                    <xdr:colOff>19050</xdr:colOff>
                    <xdr:row>41</xdr:row>
                    <xdr:rowOff>180975</xdr:rowOff>
                  </from>
                  <to>
                    <xdr:col>18</xdr:col>
                    <xdr:colOff>95250</xdr:colOff>
                    <xdr:row>43</xdr:row>
                    <xdr:rowOff>19050</xdr:rowOff>
                  </to>
                </anchor>
              </controlPr>
            </control>
          </mc:Choice>
        </mc:AlternateContent>
        <mc:AlternateContent xmlns:mc="http://schemas.openxmlformats.org/markup-compatibility/2006">
          <mc:Choice Requires="x14">
            <control shapeId="10302" r:id="rId9" name="CBX62">
              <controlPr defaultSize="0" autoFill="0" autoLine="0" autoPict="0">
                <anchor moveWithCells="1">
                  <from>
                    <xdr:col>17</xdr:col>
                    <xdr:colOff>19050</xdr:colOff>
                    <xdr:row>16</xdr:row>
                    <xdr:rowOff>171450</xdr:rowOff>
                  </from>
                  <to>
                    <xdr:col>18</xdr:col>
                    <xdr:colOff>95250</xdr:colOff>
                    <xdr:row>18</xdr:row>
                    <xdr:rowOff>9525</xdr:rowOff>
                  </to>
                </anchor>
              </controlPr>
            </control>
          </mc:Choice>
        </mc:AlternateContent>
        <mc:AlternateContent xmlns:mc="http://schemas.openxmlformats.org/markup-compatibility/2006">
          <mc:Choice Requires="x14">
            <control shapeId="10303" r:id="rId10" name="CBX63">
              <controlPr defaultSize="0" autoFill="0" autoLine="0" autoPict="0">
                <anchor moveWithCells="1">
                  <from>
                    <xdr:col>17</xdr:col>
                    <xdr:colOff>19050</xdr:colOff>
                    <xdr:row>21</xdr:row>
                    <xdr:rowOff>171450</xdr:rowOff>
                  </from>
                  <to>
                    <xdr:col>18</xdr:col>
                    <xdr:colOff>95250</xdr:colOff>
                    <xdr:row>23</xdr:row>
                    <xdr:rowOff>9525</xdr:rowOff>
                  </to>
                </anchor>
              </controlPr>
            </control>
          </mc:Choice>
        </mc:AlternateContent>
        <mc:AlternateContent xmlns:mc="http://schemas.openxmlformats.org/markup-compatibility/2006">
          <mc:Choice Requires="x14">
            <control shapeId="10361" r:id="rId11" name="Drop Down 121">
              <controlPr defaultSize="0" autoLine="0" autoPict="0">
                <anchor moveWithCells="1">
                  <from>
                    <xdr:col>3</xdr:col>
                    <xdr:colOff>0</xdr:colOff>
                    <xdr:row>4</xdr:row>
                    <xdr:rowOff>38100</xdr:rowOff>
                  </from>
                  <to>
                    <xdr:col>15</xdr:col>
                    <xdr:colOff>447675</xdr:colOff>
                    <xdr:row>4</xdr:row>
                    <xdr:rowOff>238125</xdr:rowOff>
                  </to>
                </anchor>
              </controlPr>
            </control>
          </mc:Choice>
        </mc:AlternateContent>
        <mc:AlternateContent xmlns:mc="http://schemas.openxmlformats.org/markup-compatibility/2006">
          <mc:Choice Requires="x14">
            <control shapeId="10362" r:id="rId12" name="Drop Down 122">
              <controlPr defaultSize="0" autoLine="0" autoPict="0">
                <anchor moveWithCells="1">
                  <from>
                    <xdr:col>3</xdr:col>
                    <xdr:colOff>0</xdr:colOff>
                    <xdr:row>5</xdr:row>
                    <xdr:rowOff>38100</xdr:rowOff>
                  </from>
                  <to>
                    <xdr:col>15</xdr:col>
                    <xdr:colOff>447675</xdr:colOff>
                    <xdr:row>5</xdr:row>
                    <xdr:rowOff>238125</xdr:rowOff>
                  </to>
                </anchor>
              </controlPr>
            </control>
          </mc:Choice>
        </mc:AlternateContent>
        <mc:AlternateContent xmlns:mc="http://schemas.openxmlformats.org/markup-compatibility/2006">
          <mc:Choice Requires="x14">
            <control shapeId="74214" r:id="rId13" name="Button 6630">
              <controlPr defaultSize="0" print="0" autoFill="0" autoPict="0" macro="[0]!VorlagePfeile">
                <anchor moveWithCells="1" sizeWithCells="1">
                  <from>
                    <xdr:col>6</xdr:col>
                    <xdr:colOff>1038225</xdr:colOff>
                    <xdr:row>6</xdr:row>
                    <xdr:rowOff>9525</xdr:rowOff>
                  </from>
                  <to>
                    <xdr:col>11</xdr:col>
                    <xdr:colOff>171450</xdr:colOff>
                    <xdr:row>7</xdr:row>
                    <xdr:rowOff>9525</xdr:rowOff>
                  </to>
                </anchor>
              </controlPr>
            </control>
          </mc:Choice>
        </mc:AlternateContent>
        <mc:AlternateContent xmlns:mc="http://schemas.openxmlformats.org/markup-compatibility/2006">
          <mc:Choice Requires="x14">
            <control shapeId="113845" r:id="rId14" name="CBX47">
              <controlPr defaultSize="0" autoFill="0" autoLine="0" autoPict="0">
                <anchor moveWithCells="1">
                  <from>
                    <xdr:col>17</xdr:col>
                    <xdr:colOff>19050</xdr:colOff>
                    <xdr:row>11</xdr:row>
                    <xdr:rowOff>171450</xdr:rowOff>
                  </from>
                  <to>
                    <xdr:col>18</xdr:col>
                    <xdr:colOff>95250</xdr:colOff>
                    <xdr:row>13</xdr:row>
                    <xdr:rowOff>19050</xdr:rowOff>
                  </to>
                </anchor>
              </controlPr>
            </control>
          </mc:Choice>
        </mc:AlternateContent>
        <mc:AlternateContent xmlns:mc="http://schemas.openxmlformats.org/markup-compatibility/2006">
          <mc:Choice Requires="x14">
            <control shapeId="113846" r:id="rId15" name="CBX50">
              <controlPr defaultSize="0" autoFill="0" autoLine="0" autoPict="0">
                <anchor moveWithCells="1">
                  <from>
                    <xdr:col>17</xdr:col>
                    <xdr:colOff>19050</xdr:colOff>
                    <xdr:row>26</xdr:row>
                    <xdr:rowOff>171450</xdr:rowOff>
                  </from>
                  <to>
                    <xdr:col>18</xdr:col>
                    <xdr:colOff>95250</xdr:colOff>
                    <xdr:row>28</xdr:row>
                    <xdr:rowOff>19050</xdr:rowOff>
                  </to>
                </anchor>
              </controlPr>
            </control>
          </mc:Choice>
        </mc:AlternateContent>
        <mc:AlternateContent xmlns:mc="http://schemas.openxmlformats.org/markup-compatibility/2006">
          <mc:Choice Requires="x14">
            <control shapeId="113847" r:id="rId16" name="CBX51">
              <controlPr defaultSize="0" autoFill="0" autoLine="0" autoPict="0">
                <anchor moveWithCells="1">
                  <from>
                    <xdr:col>17</xdr:col>
                    <xdr:colOff>19050</xdr:colOff>
                    <xdr:row>31</xdr:row>
                    <xdr:rowOff>171450</xdr:rowOff>
                  </from>
                  <to>
                    <xdr:col>18</xdr:col>
                    <xdr:colOff>95250</xdr:colOff>
                    <xdr:row>33</xdr:row>
                    <xdr:rowOff>19050</xdr:rowOff>
                  </to>
                </anchor>
              </controlPr>
            </control>
          </mc:Choice>
        </mc:AlternateContent>
        <mc:AlternateContent xmlns:mc="http://schemas.openxmlformats.org/markup-compatibility/2006">
          <mc:Choice Requires="x14">
            <control shapeId="113848" r:id="rId17" name="CBX52">
              <controlPr defaultSize="0" autoFill="0" autoLine="0" autoPict="0">
                <anchor moveWithCells="1">
                  <from>
                    <xdr:col>17</xdr:col>
                    <xdr:colOff>19050</xdr:colOff>
                    <xdr:row>36</xdr:row>
                    <xdr:rowOff>180975</xdr:rowOff>
                  </from>
                  <to>
                    <xdr:col>18</xdr:col>
                    <xdr:colOff>95250</xdr:colOff>
                    <xdr:row>38</xdr:row>
                    <xdr:rowOff>19050</xdr:rowOff>
                  </to>
                </anchor>
              </controlPr>
            </control>
          </mc:Choice>
        </mc:AlternateContent>
        <mc:AlternateContent xmlns:mc="http://schemas.openxmlformats.org/markup-compatibility/2006">
          <mc:Choice Requires="x14">
            <control shapeId="113849" r:id="rId18" name="CBX53">
              <controlPr defaultSize="0" autoFill="0" autoLine="0" autoPict="0">
                <anchor moveWithCells="1">
                  <from>
                    <xdr:col>17</xdr:col>
                    <xdr:colOff>19050</xdr:colOff>
                    <xdr:row>41</xdr:row>
                    <xdr:rowOff>180975</xdr:rowOff>
                  </from>
                  <to>
                    <xdr:col>18</xdr:col>
                    <xdr:colOff>95250</xdr:colOff>
                    <xdr:row>43</xdr:row>
                    <xdr:rowOff>19050</xdr:rowOff>
                  </to>
                </anchor>
              </controlPr>
            </control>
          </mc:Choice>
        </mc:AlternateContent>
        <mc:AlternateContent xmlns:mc="http://schemas.openxmlformats.org/markup-compatibility/2006">
          <mc:Choice Requires="x14">
            <control shapeId="113850" r:id="rId19" name="CBX62">
              <controlPr defaultSize="0" autoFill="0" autoLine="0" autoPict="0">
                <anchor moveWithCells="1">
                  <from>
                    <xdr:col>17</xdr:col>
                    <xdr:colOff>19050</xdr:colOff>
                    <xdr:row>16</xdr:row>
                    <xdr:rowOff>171450</xdr:rowOff>
                  </from>
                  <to>
                    <xdr:col>18</xdr:col>
                    <xdr:colOff>95250</xdr:colOff>
                    <xdr:row>18</xdr:row>
                    <xdr:rowOff>9525</xdr:rowOff>
                  </to>
                </anchor>
              </controlPr>
            </control>
          </mc:Choice>
        </mc:AlternateContent>
        <mc:AlternateContent xmlns:mc="http://schemas.openxmlformats.org/markup-compatibility/2006">
          <mc:Choice Requires="x14">
            <control shapeId="113851" r:id="rId20" name="CBX63">
              <controlPr defaultSize="0" autoFill="0" autoLine="0" autoPict="0">
                <anchor moveWithCells="1">
                  <from>
                    <xdr:col>17</xdr:col>
                    <xdr:colOff>19050</xdr:colOff>
                    <xdr:row>21</xdr:row>
                    <xdr:rowOff>171450</xdr:rowOff>
                  </from>
                  <to>
                    <xdr:col>18</xdr:col>
                    <xdr:colOff>95250</xdr:colOff>
                    <xdr:row>23</xdr:row>
                    <xdr:rowOff>9525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I18"/>
  <sheetViews>
    <sheetView topLeftCell="A15" workbookViewId="0">
      <selection activeCell="B26" sqref="B26"/>
    </sheetView>
  </sheetViews>
  <sheetFormatPr baseColWidth="10" defaultColWidth="11.42578125" defaultRowHeight="12.75" x14ac:dyDescent="0.2"/>
  <cols>
    <col min="1" max="1" width="4" style="3" customWidth="1"/>
    <col min="2" max="2" width="59" style="3" bestFit="1" customWidth="1"/>
    <col min="3" max="9" width="20.42578125" style="3" customWidth="1"/>
    <col min="10" max="16384" width="11.42578125" style="3"/>
  </cols>
  <sheetData>
    <row r="1" spans="1:9" ht="18" x14ac:dyDescent="0.2">
      <c r="A1" s="2" t="s">
        <v>148</v>
      </c>
    </row>
    <row r="2" spans="1:9" s="5" customFormat="1" x14ac:dyDescent="0.2">
      <c r="A2" s="4" t="s">
        <v>177</v>
      </c>
      <c r="B2" s="4" t="s">
        <v>43</v>
      </c>
      <c r="C2" s="4" t="s">
        <v>44</v>
      </c>
      <c r="D2" s="4" t="s">
        <v>45</v>
      </c>
      <c r="E2" s="4" t="s">
        <v>46</v>
      </c>
      <c r="F2" s="4" t="s">
        <v>47</v>
      </c>
      <c r="G2" s="4" t="s">
        <v>48</v>
      </c>
      <c r="H2" s="4" t="s">
        <v>49</v>
      </c>
      <c r="I2" s="4" t="s">
        <v>50</v>
      </c>
    </row>
    <row r="3" spans="1:9" ht="25.5" x14ac:dyDescent="0.2">
      <c r="A3" s="6">
        <v>2</v>
      </c>
      <c r="B3" s="6" t="s">
        <v>314</v>
      </c>
      <c r="C3" s="6"/>
      <c r="D3" s="6"/>
      <c r="E3" s="6"/>
      <c r="F3" s="6" t="s">
        <v>149</v>
      </c>
      <c r="G3" s="6"/>
      <c r="H3" s="6"/>
      <c r="I3" s="6"/>
    </row>
    <row r="4" spans="1:9" ht="153" x14ac:dyDescent="0.2">
      <c r="A4" s="6">
        <v>3</v>
      </c>
      <c r="B4" s="6" t="s">
        <v>315</v>
      </c>
      <c r="C4" s="6"/>
      <c r="D4" s="6" t="s">
        <v>150</v>
      </c>
      <c r="E4" s="6" t="s">
        <v>151</v>
      </c>
      <c r="F4" s="6"/>
      <c r="G4" s="6"/>
      <c r="H4" s="6"/>
      <c r="I4" s="6"/>
    </row>
    <row r="5" spans="1:9" ht="127.5" x14ac:dyDescent="0.2">
      <c r="A5" s="6">
        <v>4</v>
      </c>
      <c r="B5" s="6" t="s">
        <v>316</v>
      </c>
      <c r="C5" s="6"/>
      <c r="D5" s="6" t="s">
        <v>150</v>
      </c>
      <c r="E5" s="6" t="s">
        <v>152</v>
      </c>
      <c r="F5" s="6"/>
      <c r="G5" s="6"/>
      <c r="H5" s="6"/>
      <c r="I5" s="6"/>
    </row>
    <row r="6" spans="1:9" ht="127.5" x14ac:dyDescent="0.2">
      <c r="A6" s="6">
        <v>5</v>
      </c>
      <c r="B6" s="6" t="s">
        <v>317</v>
      </c>
      <c r="C6" s="6"/>
      <c r="D6" s="6" t="s">
        <v>150</v>
      </c>
      <c r="E6" s="6" t="s">
        <v>153</v>
      </c>
      <c r="F6" s="6"/>
      <c r="G6" s="6"/>
      <c r="H6" s="6"/>
      <c r="I6" s="6"/>
    </row>
    <row r="7" spans="1:9" ht="89.25" x14ac:dyDescent="0.2">
      <c r="A7" s="6">
        <v>6</v>
      </c>
      <c r="B7" s="6" t="s">
        <v>318</v>
      </c>
      <c r="C7" s="6"/>
      <c r="D7" s="6" t="s">
        <v>154</v>
      </c>
      <c r="E7" s="6" t="s">
        <v>155</v>
      </c>
      <c r="F7" s="6"/>
      <c r="G7" s="6"/>
      <c r="H7" s="6"/>
      <c r="I7" s="6"/>
    </row>
    <row r="8" spans="1:9" ht="76.5" x14ac:dyDescent="0.2">
      <c r="A8" s="6">
        <v>7</v>
      </c>
      <c r="B8" s="6" t="s">
        <v>319</v>
      </c>
      <c r="C8" s="6"/>
      <c r="D8" s="6"/>
      <c r="E8" s="6" t="s">
        <v>156</v>
      </c>
      <c r="F8" s="6"/>
      <c r="G8" s="6"/>
      <c r="H8" s="6"/>
      <c r="I8" s="6"/>
    </row>
    <row r="9" spans="1:9" ht="25.5" x14ac:dyDescent="0.2">
      <c r="A9" s="6">
        <v>8</v>
      </c>
      <c r="B9" s="6" t="s">
        <v>320</v>
      </c>
      <c r="C9" s="6"/>
      <c r="D9" s="6"/>
      <c r="E9" s="6" t="s">
        <v>157</v>
      </c>
      <c r="F9" s="6"/>
      <c r="G9" s="6"/>
      <c r="H9" s="6"/>
      <c r="I9" s="6"/>
    </row>
    <row r="10" spans="1:9" ht="25.5" x14ac:dyDescent="0.2">
      <c r="A10" s="6">
        <v>9</v>
      </c>
      <c r="B10" s="6" t="s">
        <v>321</v>
      </c>
      <c r="C10" s="6"/>
      <c r="D10" s="6"/>
      <c r="E10" s="6"/>
      <c r="F10" s="6"/>
      <c r="G10" s="6" t="s">
        <v>158</v>
      </c>
      <c r="H10" s="6" t="s">
        <v>158</v>
      </c>
      <c r="I10" s="6" t="s">
        <v>158</v>
      </c>
    </row>
    <row r="11" spans="1:9" ht="76.5" x14ac:dyDescent="0.2">
      <c r="A11" s="6">
        <v>10</v>
      </c>
      <c r="B11" s="6" t="s">
        <v>322</v>
      </c>
      <c r="C11" s="6"/>
      <c r="D11" s="6"/>
      <c r="E11" s="6" t="s">
        <v>19</v>
      </c>
      <c r="F11" s="6"/>
      <c r="G11" s="6"/>
      <c r="H11" s="6"/>
      <c r="I11" s="6"/>
    </row>
    <row r="12" spans="1:9" ht="76.5" x14ac:dyDescent="0.2">
      <c r="A12" s="6">
        <v>11</v>
      </c>
      <c r="B12" s="6" t="s">
        <v>323</v>
      </c>
      <c r="C12" s="6"/>
      <c r="D12" s="6"/>
      <c r="E12" s="6" t="s">
        <v>20</v>
      </c>
      <c r="F12" s="6"/>
      <c r="G12" s="6"/>
      <c r="H12" s="6"/>
      <c r="I12" s="6"/>
    </row>
    <row r="13" spans="1:9" ht="76.5" x14ac:dyDescent="0.2">
      <c r="A13" s="6">
        <v>12</v>
      </c>
      <c r="B13" s="6" t="s">
        <v>324</v>
      </c>
      <c r="C13" s="6"/>
      <c r="D13" s="6"/>
      <c r="E13" s="6" t="s">
        <v>21</v>
      </c>
      <c r="F13" s="6"/>
      <c r="G13" s="6"/>
      <c r="H13" s="6"/>
      <c r="I13" s="6"/>
    </row>
    <row r="14" spans="1:9" ht="76.5" x14ac:dyDescent="0.2">
      <c r="A14" s="6">
        <v>13</v>
      </c>
      <c r="B14" s="6" t="s">
        <v>325</v>
      </c>
      <c r="C14" s="6"/>
      <c r="D14" s="6"/>
      <c r="E14" s="6" t="s">
        <v>22</v>
      </c>
      <c r="F14" s="6"/>
      <c r="G14" s="6"/>
      <c r="H14" s="6"/>
      <c r="I14" s="6"/>
    </row>
    <row r="15" spans="1:9" ht="76.5" x14ac:dyDescent="0.2">
      <c r="A15" s="6">
        <v>14</v>
      </c>
      <c r="B15" s="6" t="s">
        <v>326</v>
      </c>
      <c r="C15" s="6"/>
      <c r="D15" s="6"/>
      <c r="E15" s="6" t="s">
        <v>23</v>
      </c>
      <c r="F15" s="6"/>
      <c r="G15" s="6"/>
      <c r="H15" s="6"/>
      <c r="I15" s="6"/>
    </row>
    <row r="16" spans="1:9" ht="76.5" x14ac:dyDescent="0.2">
      <c r="A16" s="6">
        <v>15</v>
      </c>
      <c r="B16" s="6" t="s">
        <v>327</v>
      </c>
      <c r="C16" s="6"/>
      <c r="D16" s="6"/>
      <c r="E16" s="6" t="s">
        <v>24</v>
      </c>
      <c r="F16" s="6"/>
      <c r="G16" s="6"/>
      <c r="H16" s="6"/>
      <c r="I16" s="6"/>
    </row>
    <row r="17" spans="1:9" ht="76.5" x14ac:dyDescent="0.2">
      <c r="A17" s="6">
        <v>16</v>
      </c>
      <c r="B17" s="6" t="s">
        <v>328</v>
      </c>
      <c r="C17" s="6"/>
      <c r="D17" s="6"/>
      <c r="E17" s="6" t="s">
        <v>25</v>
      </c>
      <c r="F17" s="6"/>
      <c r="G17" s="6"/>
      <c r="H17" s="6"/>
      <c r="I17" s="6"/>
    </row>
    <row r="18" spans="1:9" ht="38.25" x14ac:dyDescent="0.2">
      <c r="A18" s="6">
        <v>17</v>
      </c>
      <c r="B18" s="6" t="s">
        <v>303</v>
      </c>
      <c r="C18" s="6"/>
      <c r="D18" s="6"/>
      <c r="E18" s="6" t="s">
        <v>159</v>
      </c>
      <c r="F18" s="6"/>
      <c r="G18" s="6" t="s">
        <v>158</v>
      </c>
      <c r="H18" s="6" t="s">
        <v>158</v>
      </c>
      <c r="I18" s="6" t="s">
        <v>158</v>
      </c>
    </row>
  </sheetData>
  <phoneticPr fontId="7" type="noConversion"/>
  <pageMargins left="0.75" right="0.75" top="1" bottom="1" header="0.4921259845" footer="0.492125984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I18"/>
  <sheetViews>
    <sheetView topLeftCell="A13" zoomScaleNormal="100" workbookViewId="0">
      <selection activeCell="D29" sqref="D29"/>
    </sheetView>
  </sheetViews>
  <sheetFormatPr baseColWidth="10" defaultColWidth="11.42578125" defaultRowHeight="12.75" x14ac:dyDescent="0.2"/>
  <cols>
    <col min="1" max="1" width="4" style="3" customWidth="1"/>
    <col min="2" max="2" width="59" style="3" bestFit="1" customWidth="1"/>
    <col min="3" max="9" width="20.42578125" style="3" customWidth="1"/>
    <col min="10" max="16384" width="11.42578125" style="3"/>
  </cols>
  <sheetData>
    <row r="1" spans="1:9" ht="18" x14ac:dyDescent="0.2">
      <c r="A1" s="2" t="s">
        <v>160</v>
      </c>
    </row>
    <row r="2" spans="1:9" s="5" customFormat="1" x14ac:dyDescent="0.2">
      <c r="A2" s="4" t="s">
        <v>176</v>
      </c>
      <c r="B2" s="4" t="s">
        <v>43</v>
      </c>
      <c r="C2" s="4" t="s">
        <v>44</v>
      </c>
      <c r="D2" s="4" t="s">
        <v>45</v>
      </c>
      <c r="E2" s="4" t="s">
        <v>46</v>
      </c>
      <c r="F2" s="4" t="s">
        <v>47</v>
      </c>
      <c r="G2" s="4" t="s">
        <v>48</v>
      </c>
      <c r="H2" s="4" t="s">
        <v>49</v>
      </c>
      <c r="I2" s="4" t="s">
        <v>50</v>
      </c>
    </row>
    <row r="3" spans="1:9" ht="25.5" x14ac:dyDescent="0.2">
      <c r="A3" s="6">
        <v>2</v>
      </c>
      <c r="B3" s="6" t="s">
        <v>314</v>
      </c>
      <c r="C3" s="6"/>
      <c r="D3" s="6"/>
      <c r="E3" s="6"/>
      <c r="F3" s="6" t="s">
        <v>149</v>
      </c>
      <c r="G3" s="6"/>
      <c r="H3" s="6"/>
      <c r="I3" s="6"/>
    </row>
    <row r="4" spans="1:9" ht="153" x14ac:dyDescent="0.2">
      <c r="A4" s="6">
        <v>3</v>
      </c>
      <c r="B4" s="6" t="s">
        <v>315</v>
      </c>
      <c r="C4" s="6"/>
      <c r="D4" s="6" t="s">
        <v>150</v>
      </c>
      <c r="E4" s="6" t="s">
        <v>161</v>
      </c>
      <c r="F4" s="6"/>
      <c r="G4" s="6"/>
      <c r="H4" s="6"/>
      <c r="I4" s="6"/>
    </row>
    <row r="5" spans="1:9" ht="127.5" x14ac:dyDescent="0.2">
      <c r="A5" s="6">
        <v>4</v>
      </c>
      <c r="B5" s="6" t="s">
        <v>316</v>
      </c>
      <c r="C5" s="6"/>
      <c r="D5" s="6" t="s">
        <v>150</v>
      </c>
      <c r="E5" s="6" t="s">
        <v>162</v>
      </c>
      <c r="F5" s="6"/>
      <c r="G5" s="6"/>
      <c r="H5" s="6"/>
      <c r="I5" s="6"/>
    </row>
    <row r="6" spans="1:9" ht="127.5" x14ac:dyDescent="0.2">
      <c r="A6" s="6">
        <v>5</v>
      </c>
      <c r="B6" s="6" t="s">
        <v>317</v>
      </c>
      <c r="C6" s="6"/>
      <c r="D6" s="6" t="s">
        <v>150</v>
      </c>
      <c r="E6" s="6" t="s">
        <v>163</v>
      </c>
      <c r="F6" s="6"/>
      <c r="G6" s="6"/>
      <c r="H6" s="6"/>
      <c r="I6" s="6"/>
    </row>
    <row r="7" spans="1:9" ht="89.25" x14ac:dyDescent="0.2">
      <c r="A7" s="6">
        <v>6</v>
      </c>
      <c r="B7" s="6" t="s">
        <v>318</v>
      </c>
      <c r="C7" s="6"/>
      <c r="D7" s="6" t="s">
        <v>164</v>
      </c>
      <c r="E7" s="6" t="s">
        <v>165</v>
      </c>
      <c r="F7" s="6"/>
      <c r="G7" s="6"/>
      <c r="H7" s="6"/>
      <c r="I7" s="6"/>
    </row>
    <row r="8" spans="1:9" ht="76.5" x14ac:dyDescent="0.2">
      <c r="A8" s="6">
        <v>7</v>
      </c>
      <c r="B8" s="6" t="s">
        <v>319</v>
      </c>
      <c r="C8" s="6"/>
      <c r="D8" s="6"/>
      <c r="E8" s="6" t="s">
        <v>166</v>
      </c>
      <c r="F8" s="6" t="s">
        <v>167</v>
      </c>
      <c r="G8" s="6"/>
      <c r="H8" s="6"/>
      <c r="I8" s="6"/>
    </row>
    <row r="9" spans="1:9" ht="25.5" x14ac:dyDescent="0.2">
      <c r="A9" s="6">
        <v>8</v>
      </c>
      <c r="B9" s="6" t="s">
        <v>320</v>
      </c>
      <c r="C9" s="6"/>
      <c r="D9" s="6"/>
      <c r="E9" s="6" t="s">
        <v>159</v>
      </c>
      <c r="F9" s="6"/>
      <c r="G9" s="6"/>
      <c r="H9" s="6"/>
      <c r="I9" s="6"/>
    </row>
    <row r="10" spans="1:9" ht="25.5" x14ac:dyDescent="0.2">
      <c r="A10" s="6">
        <v>9</v>
      </c>
      <c r="B10" s="6" t="s">
        <v>321</v>
      </c>
      <c r="C10" s="6"/>
      <c r="D10" s="6"/>
      <c r="E10" s="6"/>
      <c r="F10" s="6"/>
      <c r="G10" s="6" t="s">
        <v>158</v>
      </c>
      <c r="H10" s="6" t="s">
        <v>158</v>
      </c>
      <c r="I10" s="6" t="s">
        <v>158</v>
      </c>
    </row>
    <row r="11" spans="1:9" ht="76.5" x14ac:dyDescent="0.2">
      <c r="A11" s="6">
        <v>10</v>
      </c>
      <c r="B11" s="6" t="s">
        <v>322</v>
      </c>
      <c r="C11" s="6"/>
      <c r="D11" s="6"/>
      <c r="E11" s="6" t="s">
        <v>20</v>
      </c>
      <c r="F11" s="6"/>
      <c r="G11" s="6"/>
      <c r="H11" s="6"/>
      <c r="I11" s="6"/>
    </row>
    <row r="12" spans="1:9" ht="76.5" x14ac:dyDescent="0.2">
      <c r="A12" s="6">
        <v>11</v>
      </c>
      <c r="B12" s="6" t="s">
        <v>323</v>
      </c>
      <c r="C12" s="6"/>
      <c r="D12" s="6"/>
      <c r="E12" s="6" t="s">
        <v>21</v>
      </c>
      <c r="F12" s="6"/>
      <c r="G12" s="6"/>
      <c r="H12" s="6"/>
      <c r="I12" s="6"/>
    </row>
    <row r="13" spans="1:9" ht="76.5" x14ac:dyDescent="0.2">
      <c r="A13" s="6">
        <v>12</v>
      </c>
      <c r="B13" s="6" t="s">
        <v>324</v>
      </c>
      <c r="C13" s="6"/>
      <c r="D13" s="6"/>
      <c r="E13" s="6" t="s">
        <v>22</v>
      </c>
      <c r="F13" s="6"/>
      <c r="G13" s="6"/>
      <c r="H13" s="6"/>
      <c r="I13" s="6"/>
    </row>
    <row r="14" spans="1:9" ht="76.5" x14ac:dyDescent="0.2">
      <c r="A14" s="6">
        <v>13</v>
      </c>
      <c r="B14" s="6" t="s">
        <v>325</v>
      </c>
      <c r="C14" s="6"/>
      <c r="D14" s="6"/>
      <c r="E14" s="6" t="s">
        <v>26</v>
      </c>
      <c r="F14" s="6"/>
      <c r="G14" s="6"/>
      <c r="H14" s="6"/>
      <c r="I14" s="6"/>
    </row>
    <row r="15" spans="1:9" ht="76.5" x14ac:dyDescent="0.2">
      <c r="A15" s="6">
        <v>14</v>
      </c>
      <c r="B15" s="6" t="s">
        <v>326</v>
      </c>
      <c r="C15" s="6"/>
      <c r="D15" s="6"/>
      <c r="E15" s="6" t="s">
        <v>24</v>
      </c>
      <c r="F15" s="6"/>
      <c r="G15" s="6"/>
      <c r="H15" s="6"/>
      <c r="I15" s="6"/>
    </row>
    <row r="16" spans="1:9" ht="76.5" x14ac:dyDescent="0.2">
      <c r="A16" s="6">
        <v>15</v>
      </c>
      <c r="B16" s="6" t="s">
        <v>327</v>
      </c>
      <c r="C16" s="6"/>
      <c r="D16" s="6"/>
      <c r="E16" s="6" t="s">
        <v>25</v>
      </c>
      <c r="F16" s="6"/>
      <c r="G16" s="6"/>
      <c r="H16" s="6"/>
      <c r="I16" s="6"/>
    </row>
    <row r="17" spans="1:9" ht="76.5" x14ac:dyDescent="0.2">
      <c r="A17" s="6">
        <v>16</v>
      </c>
      <c r="B17" s="6" t="s">
        <v>328</v>
      </c>
      <c r="C17" s="6"/>
      <c r="D17" s="6"/>
      <c r="E17" s="6" t="s">
        <v>27</v>
      </c>
      <c r="F17" s="6"/>
      <c r="G17" s="6"/>
      <c r="H17" s="6"/>
      <c r="I17" s="6"/>
    </row>
    <row r="18" spans="1:9" ht="38.25" x14ac:dyDescent="0.2">
      <c r="A18" s="6">
        <v>17</v>
      </c>
      <c r="B18" s="6" t="s">
        <v>303</v>
      </c>
      <c r="C18" s="6"/>
      <c r="D18" s="6"/>
      <c r="E18" s="6" t="s">
        <v>168</v>
      </c>
      <c r="F18" s="6"/>
      <c r="G18" s="6" t="s">
        <v>158</v>
      </c>
      <c r="H18" s="6" t="s">
        <v>158</v>
      </c>
      <c r="I18" s="6" t="s">
        <v>158</v>
      </c>
    </row>
  </sheetData>
  <phoneticPr fontId="7" type="noConversion"/>
  <pageMargins left="0.75" right="0.75" top="1" bottom="1" header="0.4921259845" footer="0.4921259845"/>
  <pageSetup paperSize="9"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showGridLines="0" tabSelected="1" zoomScaleNormal="100" workbookViewId="0">
      <selection activeCell="I8" sqref="I8"/>
    </sheetView>
  </sheetViews>
  <sheetFormatPr baseColWidth="10" defaultColWidth="11.42578125" defaultRowHeight="12.75" x14ac:dyDescent="0.2"/>
  <cols>
    <col min="1" max="1" width="14.140625" style="249" customWidth="1"/>
    <col min="2" max="2" width="16.7109375" style="249" customWidth="1"/>
    <col min="3" max="3" width="70.42578125" style="249" customWidth="1"/>
    <col min="4" max="4" width="11.5703125" style="249" customWidth="1"/>
    <col min="5" max="5" width="21.140625" style="249" customWidth="1"/>
    <col min="6" max="7" width="5.7109375" style="249" customWidth="1"/>
    <col min="8" max="9" width="10.7109375" style="249" customWidth="1"/>
    <col min="10" max="10" width="7.7109375" style="249" customWidth="1"/>
    <col min="11" max="11" width="3.42578125" style="249" customWidth="1"/>
    <col min="12" max="12" width="33.42578125" style="249" customWidth="1"/>
    <col min="13" max="16384" width="11.42578125" style="249"/>
  </cols>
  <sheetData>
    <row r="1" spans="1:5" ht="17.25" customHeight="1" x14ac:dyDescent="0.25">
      <c r="A1" s="245" t="s">
        <v>496</v>
      </c>
      <c r="B1" s="246"/>
      <c r="C1" s="246" t="s">
        <v>497</v>
      </c>
      <c r="D1" s="247" t="s">
        <v>498</v>
      </c>
      <c r="E1" s="248">
        <f>[1]Form1_Situation!I2</f>
        <v>15</v>
      </c>
    </row>
    <row r="2" spans="1:5" ht="17.25" customHeight="1" x14ac:dyDescent="0.25">
      <c r="A2" s="250" t="s">
        <v>499</v>
      </c>
      <c r="B2" s="251"/>
      <c r="C2" s="252" t="str">
        <f>[1]Form1_Situation!C2</f>
        <v>Escholzmatt, Füfischilt</v>
      </c>
      <c r="D2" s="253"/>
      <c r="E2" s="254"/>
    </row>
    <row r="3" spans="1:5" ht="35.25" customHeight="1" thickBot="1" x14ac:dyDescent="0.25">
      <c r="A3" s="255" t="s">
        <v>500</v>
      </c>
      <c r="B3" s="256" t="s">
        <v>501</v>
      </c>
      <c r="C3" s="257" t="s">
        <v>510</v>
      </c>
      <c r="D3" s="258" t="s">
        <v>7</v>
      </c>
      <c r="E3" s="259" t="s">
        <v>489</v>
      </c>
    </row>
    <row r="4" spans="1:5" ht="51.6" customHeight="1" x14ac:dyDescent="0.2">
      <c r="A4" s="265" t="s">
        <v>502</v>
      </c>
      <c r="B4" s="416" t="s">
        <v>512</v>
      </c>
      <c r="C4" s="417"/>
      <c r="D4" s="417"/>
      <c r="E4" s="418"/>
    </row>
    <row r="5" spans="1:5" ht="7.5" customHeight="1" x14ac:dyDescent="0.2">
      <c r="A5" s="267"/>
      <c r="B5" s="262"/>
      <c r="C5" s="263"/>
      <c r="D5" s="263"/>
      <c r="E5" s="264"/>
    </row>
    <row r="6" spans="1:5" ht="101.1" customHeight="1" x14ac:dyDescent="0.2">
      <c r="A6" s="266" t="s">
        <v>511</v>
      </c>
      <c r="B6" s="416" t="s">
        <v>522</v>
      </c>
      <c r="C6" s="417"/>
      <c r="D6" s="417"/>
      <c r="E6" s="418"/>
    </row>
    <row r="7" spans="1:5" ht="7.5" customHeight="1" x14ac:dyDescent="0.2">
      <c r="A7" s="267"/>
      <c r="B7" s="262"/>
      <c r="C7" s="263"/>
      <c r="D7" s="263"/>
      <c r="E7" s="264"/>
    </row>
    <row r="8" spans="1:5" ht="73.150000000000006" customHeight="1" x14ac:dyDescent="0.2">
      <c r="A8" s="266" t="s">
        <v>515</v>
      </c>
      <c r="B8" s="416" t="s">
        <v>517</v>
      </c>
      <c r="C8" s="419"/>
      <c r="D8" s="419"/>
      <c r="E8" s="420"/>
    </row>
    <row r="9" spans="1:5" ht="7.5" customHeight="1" x14ac:dyDescent="0.2">
      <c r="A9" s="267"/>
      <c r="B9" s="262"/>
      <c r="C9" s="269"/>
      <c r="D9" s="269"/>
      <c r="E9" s="270"/>
    </row>
    <row r="10" spans="1:5" s="271" customFormat="1" ht="50.1" customHeight="1" x14ac:dyDescent="0.2">
      <c r="A10" s="268" t="s">
        <v>516</v>
      </c>
      <c r="B10" s="421" t="s">
        <v>518</v>
      </c>
      <c r="C10" s="422"/>
      <c r="D10" s="422"/>
      <c r="E10" s="423"/>
    </row>
    <row r="11" spans="1:5" x14ac:dyDescent="0.2">
      <c r="A11" s="267"/>
      <c r="B11" s="430"/>
      <c r="C11" s="417"/>
      <c r="D11" s="417"/>
      <c r="E11" s="418"/>
    </row>
    <row r="12" spans="1:5" ht="81" customHeight="1" x14ac:dyDescent="0.2">
      <c r="A12" s="266" t="s">
        <v>514</v>
      </c>
      <c r="B12" s="416" t="s">
        <v>520</v>
      </c>
      <c r="C12" s="417"/>
      <c r="D12" s="417"/>
      <c r="E12" s="418"/>
    </row>
    <row r="13" spans="1:5" x14ac:dyDescent="0.2">
      <c r="A13" s="266"/>
      <c r="B13" s="430"/>
      <c r="C13" s="417"/>
      <c r="D13" s="417"/>
      <c r="E13" s="418"/>
    </row>
    <row r="14" spans="1:5" ht="53.1" customHeight="1" x14ac:dyDescent="0.2">
      <c r="A14" s="266"/>
      <c r="B14" s="431" t="s">
        <v>523</v>
      </c>
      <c r="C14" s="432"/>
      <c r="D14" s="432"/>
      <c r="E14" s="433"/>
    </row>
    <row r="15" spans="1:5" x14ac:dyDescent="0.2">
      <c r="A15" s="266"/>
      <c r="B15" s="416" t="s">
        <v>521</v>
      </c>
      <c r="C15" s="417"/>
      <c r="D15" s="417"/>
      <c r="E15" s="418"/>
    </row>
    <row r="16" spans="1:5" x14ac:dyDescent="0.2">
      <c r="A16" s="260"/>
      <c r="B16" s="424"/>
      <c r="C16" s="425"/>
      <c r="D16" s="425"/>
      <c r="E16" s="426"/>
    </row>
    <row r="17" spans="1:5" x14ac:dyDescent="0.2">
      <c r="A17" s="260"/>
      <c r="B17" s="424"/>
      <c r="C17" s="425"/>
      <c r="D17" s="425"/>
      <c r="E17" s="426"/>
    </row>
    <row r="18" spans="1:5" ht="13.5" thickBot="1" x14ac:dyDescent="0.25">
      <c r="A18" s="261"/>
      <c r="B18" s="427"/>
      <c r="C18" s="428"/>
      <c r="D18" s="428"/>
      <c r="E18" s="429"/>
    </row>
  </sheetData>
  <mergeCells count="12">
    <mergeCell ref="B17:E17"/>
    <mergeCell ref="B18:E18"/>
    <mergeCell ref="B11:E11"/>
    <mergeCell ref="B12:E12"/>
    <mergeCell ref="B13:E13"/>
    <mergeCell ref="B14:E14"/>
    <mergeCell ref="B15:E15"/>
    <mergeCell ref="B4:E4"/>
    <mergeCell ref="B6:E6"/>
    <mergeCell ref="B8:E8"/>
    <mergeCell ref="B10:E10"/>
    <mergeCell ref="B16:E16"/>
  </mergeCells>
  <pageMargins left="0.66" right="0.34" top="0.69" bottom="0.44" header="0.4921259845" footer="0.28999999999999998"/>
  <pageSetup paperSize="9" fitToHeight="0" orientation="landscape" useFirstPageNumber="1" r:id="rId1"/>
  <headerFooter alignWithMargins="0">
    <oddHeader>&amp;R&amp;D</oddHeader>
    <oddFooter>&amp;R&amp;P</oddFooter>
  </headerFooter>
  <rowBreaks count="1" manualBreakCount="1">
    <brk id="1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3"/>
  <sheetViews>
    <sheetView showGridLines="0" topLeftCell="B1" zoomScaleNormal="100" workbookViewId="0">
      <selection activeCell="L11" sqref="L11"/>
    </sheetView>
  </sheetViews>
  <sheetFormatPr baseColWidth="10" defaultColWidth="11.42578125" defaultRowHeight="12.75" x14ac:dyDescent="0.2"/>
  <cols>
    <col min="1" max="1" width="14.140625" style="249" customWidth="1"/>
    <col min="2" max="2" width="16.7109375" style="249" customWidth="1"/>
    <col min="3" max="3" width="86" style="249" customWidth="1"/>
    <col min="4" max="4" width="11.5703125" style="249" customWidth="1"/>
    <col min="5" max="5" width="21.140625" style="249" customWidth="1"/>
    <col min="6" max="7" width="5.7109375" style="249" customWidth="1"/>
    <col min="8" max="9" width="10.7109375" style="249" customWidth="1"/>
    <col min="10" max="10" width="7.7109375" style="249" customWidth="1"/>
    <col min="11" max="11" width="3.42578125" style="249" customWidth="1"/>
    <col min="12" max="12" width="33.42578125" style="249" customWidth="1"/>
    <col min="13" max="256" width="11.42578125" style="249"/>
    <col min="257" max="257" width="14.140625" style="249" customWidth="1"/>
    <col min="258" max="258" width="16.7109375" style="249" customWidth="1"/>
    <col min="259" max="259" width="70.42578125" style="249" customWidth="1"/>
    <col min="260" max="260" width="11.5703125" style="249" customWidth="1"/>
    <col min="261" max="261" width="21.140625" style="249" customWidth="1"/>
    <col min="262" max="263" width="5.7109375" style="249" customWidth="1"/>
    <col min="264" max="265" width="10.7109375" style="249" customWidth="1"/>
    <col min="266" max="266" width="7.7109375" style="249" customWidth="1"/>
    <col min="267" max="267" width="3.42578125" style="249" customWidth="1"/>
    <col min="268" max="268" width="33.42578125" style="249" customWidth="1"/>
    <col min="269" max="512" width="11.42578125" style="249"/>
    <col min="513" max="513" width="14.140625" style="249" customWidth="1"/>
    <col min="514" max="514" width="16.7109375" style="249" customWidth="1"/>
    <col min="515" max="515" width="70.42578125" style="249" customWidth="1"/>
    <col min="516" max="516" width="11.5703125" style="249" customWidth="1"/>
    <col min="517" max="517" width="21.140625" style="249" customWidth="1"/>
    <col min="518" max="519" width="5.7109375" style="249" customWidth="1"/>
    <col min="520" max="521" width="10.7109375" style="249" customWidth="1"/>
    <col min="522" max="522" width="7.7109375" style="249" customWidth="1"/>
    <col min="523" max="523" width="3.42578125" style="249" customWidth="1"/>
    <col min="524" max="524" width="33.42578125" style="249" customWidth="1"/>
    <col min="525" max="768" width="11.42578125" style="249"/>
    <col min="769" max="769" width="14.140625" style="249" customWidth="1"/>
    <col min="770" max="770" width="16.7109375" style="249" customWidth="1"/>
    <col min="771" max="771" width="70.42578125" style="249" customWidth="1"/>
    <col min="772" max="772" width="11.5703125" style="249" customWidth="1"/>
    <col min="773" max="773" width="21.140625" style="249" customWidth="1"/>
    <col min="774" max="775" width="5.7109375" style="249" customWidth="1"/>
    <col min="776" max="777" width="10.7109375" style="249" customWidth="1"/>
    <col min="778" max="778" width="7.7109375" style="249" customWidth="1"/>
    <col min="779" max="779" width="3.42578125" style="249" customWidth="1"/>
    <col min="780" max="780" width="33.42578125" style="249" customWidth="1"/>
    <col min="781" max="1024" width="11.42578125" style="249"/>
    <col min="1025" max="1025" width="14.140625" style="249" customWidth="1"/>
    <col min="1026" max="1026" width="16.7109375" style="249" customWidth="1"/>
    <col min="1027" max="1027" width="70.42578125" style="249" customWidth="1"/>
    <col min="1028" max="1028" width="11.5703125" style="249" customWidth="1"/>
    <col min="1029" max="1029" width="21.140625" style="249" customWidth="1"/>
    <col min="1030" max="1031" width="5.7109375" style="249" customWidth="1"/>
    <col min="1032" max="1033" width="10.7109375" style="249" customWidth="1"/>
    <col min="1034" max="1034" width="7.7109375" style="249" customWidth="1"/>
    <col min="1035" max="1035" width="3.42578125" style="249" customWidth="1"/>
    <col min="1036" max="1036" width="33.42578125" style="249" customWidth="1"/>
    <col min="1037" max="1280" width="11.42578125" style="249"/>
    <col min="1281" max="1281" width="14.140625" style="249" customWidth="1"/>
    <col min="1282" max="1282" width="16.7109375" style="249" customWidth="1"/>
    <col min="1283" max="1283" width="70.42578125" style="249" customWidth="1"/>
    <col min="1284" max="1284" width="11.5703125" style="249" customWidth="1"/>
    <col min="1285" max="1285" width="21.140625" style="249" customWidth="1"/>
    <col min="1286" max="1287" width="5.7109375" style="249" customWidth="1"/>
    <col min="1288" max="1289" width="10.7109375" style="249" customWidth="1"/>
    <col min="1290" max="1290" width="7.7109375" style="249" customWidth="1"/>
    <col min="1291" max="1291" width="3.42578125" style="249" customWidth="1"/>
    <col min="1292" max="1292" width="33.42578125" style="249" customWidth="1"/>
    <col min="1293" max="1536" width="11.42578125" style="249"/>
    <col min="1537" max="1537" width="14.140625" style="249" customWidth="1"/>
    <col min="1538" max="1538" width="16.7109375" style="249" customWidth="1"/>
    <col min="1539" max="1539" width="70.42578125" style="249" customWidth="1"/>
    <col min="1540" max="1540" width="11.5703125" style="249" customWidth="1"/>
    <col min="1541" max="1541" width="21.140625" style="249" customWidth="1"/>
    <col min="1542" max="1543" width="5.7109375" style="249" customWidth="1"/>
    <col min="1544" max="1545" width="10.7109375" style="249" customWidth="1"/>
    <col min="1546" max="1546" width="7.7109375" style="249" customWidth="1"/>
    <col min="1547" max="1547" width="3.42578125" style="249" customWidth="1"/>
    <col min="1548" max="1548" width="33.42578125" style="249" customWidth="1"/>
    <col min="1549" max="1792" width="11.42578125" style="249"/>
    <col min="1793" max="1793" width="14.140625" style="249" customWidth="1"/>
    <col min="1794" max="1794" width="16.7109375" style="249" customWidth="1"/>
    <col min="1795" max="1795" width="70.42578125" style="249" customWidth="1"/>
    <col min="1796" max="1796" width="11.5703125" style="249" customWidth="1"/>
    <col min="1797" max="1797" width="21.140625" style="249" customWidth="1"/>
    <col min="1798" max="1799" width="5.7109375" style="249" customWidth="1"/>
    <col min="1800" max="1801" width="10.7109375" style="249" customWidth="1"/>
    <col min="1802" max="1802" width="7.7109375" style="249" customWidth="1"/>
    <col min="1803" max="1803" width="3.42578125" style="249" customWidth="1"/>
    <col min="1804" max="1804" width="33.42578125" style="249" customWidth="1"/>
    <col min="1805" max="2048" width="11.42578125" style="249"/>
    <col min="2049" max="2049" width="14.140625" style="249" customWidth="1"/>
    <col min="2050" max="2050" width="16.7109375" style="249" customWidth="1"/>
    <col min="2051" max="2051" width="70.42578125" style="249" customWidth="1"/>
    <col min="2052" max="2052" width="11.5703125" style="249" customWidth="1"/>
    <col min="2053" max="2053" width="21.140625" style="249" customWidth="1"/>
    <col min="2054" max="2055" width="5.7109375" style="249" customWidth="1"/>
    <col min="2056" max="2057" width="10.7109375" style="249" customWidth="1"/>
    <col min="2058" max="2058" width="7.7109375" style="249" customWidth="1"/>
    <col min="2059" max="2059" width="3.42578125" style="249" customWidth="1"/>
    <col min="2060" max="2060" width="33.42578125" style="249" customWidth="1"/>
    <col min="2061" max="2304" width="11.42578125" style="249"/>
    <col min="2305" max="2305" width="14.140625" style="249" customWidth="1"/>
    <col min="2306" max="2306" width="16.7109375" style="249" customWidth="1"/>
    <col min="2307" max="2307" width="70.42578125" style="249" customWidth="1"/>
    <col min="2308" max="2308" width="11.5703125" style="249" customWidth="1"/>
    <col min="2309" max="2309" width="21.140625" style="249" customWidth="1"/>
    <col min="2310" max="2311" width="5.7109375" style="249" customWidth="1"/>
    <col min="2312" max="2313" width="10.7109375" style="249" customWidth="1"/>
    <col min="2314" max="2314" width="7.7109375" style="249" customWidth="1"/>
    <col min="2315" max="2315" width="3.42578125" style="249" customWidth="1"/>
    <col min="2316" max="2316" width="33.42578125" style="249" customWidth="1"/>
    <col min="2317" max="2560" width="11.42578125" style="249"/>
    <col min="2561" max="2561" width="14.140625" style="249" customWidth="1"/>
    <col min="2562" max="2562" width="16.7109375" style="249" customWidth="1"/>
    <col min="2563" max="2563" width="70.42578125" style="249" customWidth="1"/>
    <col min="2564" max="2564" width="11.5703125" style="249" customWidth="1"/>
    <col min="2565" max="2565" width="21.140625" style="249" customWidth="1"/>
    <col min="2566" max="2567" width="5.7109375" style="249" customWidth="1"/>
    <col min="2568" max="2569" width="10.7109375" style="249" customWidth="1"/>
    <col min="2570" max="2570" width="7.7109375" style="249" customWidth="1"/>
    <col min="2571" max="2571" width="3.42578125" style="249" customWidth="1"/>
    <col min="2572" max="2572" width="33.42578125" style="249" customWidth="1"/>
    <col min="2573" max="2816" width="11.42578125" style="249"/>
    <col min="2817" max="2817" width="14.140625" style="249" customWidth="1"/>
    <col min="2818" max="2818" width="16.7109375" style="249" customWidth="1"/>
    <col min="2819" max="2819" width="70.42578125" style="249" customWidth="1"/>
    <col min="2820" max="2820" width="11.5703125" style="249" customWidth="1"/>
    <col min="2821" max="2821" width="21.140625" style="249" customWidth="1"/>
    <col min="2822" max="2823" width="5.7109375" style="249" customWidth="1"/>
    <col min="2824" max="2825" width="10.7109375" style="249" customWidth="1"/>
    <col min="2826" max="2826" width="7.7109375" style="249" customWidth="1"/>
    <col min="2827" max="2827" width="3.42578125" style="249" customWidth="1"/>
    <col min="2828" max="2828" width="33.42578125" style="249" customWidth="1"/>
    <col min="2829" max="3072" width="11.42578125" style="249"/>
    <col min="3073" max="3073" width="14.140625" style="249" customWidth="1"/>
    <col min="3074" max="3074" width="16.7109375" style="249" customWidth="1"/>
    <col min="3075" max="3075" width="70.42578125" style="249" customWidth="1"/>
    <col min="3076" max="3076" width="11.5703125" style="249" customWidth="1"/>
    <col min="3077" max="3077" width="21.140625" style="249" customWidth="1"/>
    <col min="3078" max="3079" width="5.7109375" style="249" customWidth="1"/>
    <col min="3080" max="3081" width="10.7109375" style="249" customWidth="1"/>
    <col min="3082" max="3082" width="7.7109375" style="249" customWidth="1"/>
    <col min="3083" max="3083" width="3.42578125" style="249" customWidth="1"/>
    <col min="3084" max="3084" width="33.42578125" style="249" customWidth="1"/>
    <col min="3085" max="3328" width="11.42578125" style="249"/>
    <col min="3329" max="3329" width="14.140625" style="249" customWidth="1"/>
    <col min="3330" max="3330" width="16.7109375" style="249" customWidth="1"/>
    <col min="3331" max="3331" width="70.42578125" style="249" customWidth="1"/>
    <col min="3332" max="3332" width="11.5703125" style="249" customWidth="1"/>
    <col min="3333" max="3333" width="21.140625" style="249" customWidth="1"/>
    <col min="3334" max="3335" width="5.7109375" style="249" customWidth="1"/>
    <col min="3336" max="3337" width="10.7109375" style="249" customWidth="1"/>
    <col min="3338" max="3338" width="7.7109375" style="249" customWidth="1"/>
    <col min="3339" max="3339" width="3.42578125" style="249" customWidth="1"/>
    <col min="3340" max="3340" width="33.42578125" style="249" customWidth="1"/>
    <col min="3341" max="3584" width="11.42578125" style="249"/>
    <col min="3585" max="3585" width="14.140625" style="249" customWidth="1"/>
    <col min="3586" max="3586" width="16.7109375" style="249" customWidth="1"/>
    <col min="3587" max="3587" width="70.42578125" style="249" customWidth="1"/>
    <col min="3588" max="3588" width="11.5703125" style="249" customWidth="1"/>
    <col min="3589" max="3589" width="21.140625" style="249" customWidth="1"/>
    <col min="3590" max="3591" width="5.7109375" style="249" customWidth="1"/>
    <col min="3592" max="3593" width="10.7109375" style="249" customWidth="1"/>
    <col min="3594" max="3594" width="7.7109375" style="249" customWidth="1"/>
    <col min="3595" max="3595" width="3.42578125" style="249" customWidth="1"/>
    <col min="3596" max="3596" width="33.42578125" style="249" customWidth="1"/>
    <col min="3597" max="3840" width="11.42578125" style="249"/>
    <col min="3841" max="3841" width="14.140625" style="249" customWidth="1"/>
    <col min="3842" max="3842" width="16.7109375" style="249" customWidth="1"/>
    <col min="3843" max="3843" width="70.42578125" style="249" customWidth="1"/>
    <col min="3844" max="3844" width="11.5703125" style="249" customWidth="1"/>
    <col min="3845" max="3845" width="21.140625" style="249" customWidth="1"/>
    <col min="3846" max="3847" width="5.7109375" style="249" customWidth="1"/>
    <col min="3848" max="3849" width="10.7109375" style="249" customWidth="1"/>
    <col min="3850" max="3850" width="7.7109375" style="249" customWidth="1"/>
    <col min="3851" max="3851" width="3.42578125" style="249" customWidth="1"/>
    <col min="3852" max="3852" width="33.42578125" style="249" customWidth="1"/>
    <col min="3853" max="4096" width="11.42578125" style="249"/>
    <col min="4097" max="4097" width="14.140625" style="249" customWidth="1"/>
    <col min="4098" max="4098" width="16.7109375" style="249" customWidth="1"/>
    <col min="4099" max="4099" width="70.42578125" style="249" customWidth="1"/>
    <col min="4100" max="4100" width="11.5703125" style="249" customWidth="1"/>
    <col min="4101" max="4101" width="21.140625" style="249" customWidth="1"/>
    <col min="4102" max="4103" width="5.7109375" style="249" customWidth="1"/>
    <col min="4104" max="4105" width="10.7109375" style="249" customWidth="1"/>
    <col min="4106" max="4106" width="7.7109375" style="249" customWidth="1"/>
    <col min="4107" max="4107" width="3.42578125" style="249" customWidth="1"/>
    <col min="4108" max="4108" width="33.42578125" style="249" customWidth="1"/>
    <col min="4109" max="4352" width="11.42578125" style="249"/>
    <col min="4353" max="4353" width="14.140625" style="249" customWidth="1"/>
    <col min="4354" max="4354" width="16.7109375" style="249" customWidth="1"/>
    <col min="4355" max="4355" width="70.42578125" style="249" customWidth="1"/>
    <col min="4356" max="4356" width="11.5703125" style="249" customWidth="1"/>
    <col min="4357" max="4357" width="21.140625" style="249" customWidth="1"/>
    <col min="4358" max="4359" width="5.7109375" style="249" customWidth="1"/>
    <col min="4360" max="4361" width="10.7109375" style="249" customWidth="1"/>
    <col min="4362" max="4362" width="7.7109375" style="249" customWidth="1"/>
    <col min="4363" max="4363" width="3.42578125" style="249" customWidth="1"/>
    <col min="4364" max="4364" width="33.42578125" style="249" customWidth="1"/>
    <col min="4365" max="4608" width="11.42578125" style="249"/>
    <col min="4609" max="4609" width="14.140625" style="249" customWidth="1"/>
    <col min="4610" max="4610" width="16.7109375" style="249" customWidth="1"/>
    <col min="4611" max="4611" width="70.42578125" style="249" customWidth="1"/>
    <col min="4612" max="4612" width="11.5703125" style="249" customWidth="1"/>
    <col min="4613" max="4613" width="21.140625" style="249" customWidth="1"/>
    <col min="4614" max="4615" width="5.7109375" style="249" customWidth="1"/>
    <col min="4616" max="4617" width="10.7109375" style="249" customWidth="1"/>
    <col min="4618" max="4618" width="7.7109375" style="249" customWidth="1"/>
    <col min="4619" max="4619" width="3.42578125" style="249" customWidth="1"/>
    <col min="4620" max="4620" width="33.42578125" style="249" customWidth="1"/>
    <col min="4621" max="4864" width="11.42578125" style="249"/>
    <col min="4865" max="4865" width="14.140625" style="249" customWidth="1"/>
    <col min="4866" max="4866" width="16.7109375" style="249" customWidth="1"/>
    <col min="4867" max="4867" width="70.42578125" style="249" customWidth="1"/>
    <col min="4868" max="4868" width="11.5703125" style="249" customWidth="1"/>
    <col min="4869" max="4869" width="21.140625" style="249" customWidth="1"/>
    <col min="4870" max="4871" width="5.7109375" style="249" customWidth="1"/>
    <col min="4872" max="4873" width="10.7109375" style="249" customWidth="1"/>
    <col min="4874" max="4874" width="7.7109375" style="249" customWidth="1"/>
    <col min="4875" max="4875" width="3.42578125" style="249" customWidth="1"/>
    <col min="4876" max="4876" width="33.42578125" style="249" customWidth="1"/>
    <col min="4877" max="5120" width="11.42578125" style="249"/>
    <col min="5121" max="5121" width="14.140625" style="249" customWidth="1"/>
    <col min="5122" max="5122" width="16.7109375" style="249" customWidth="1"/>
    <col min="5123" max="5123" width="70.42578125" style="249" customWidth="1"/>
    <col min="5124" max="5124" width="11.5703125" style="249" customWidth="1"/>
    <col min="5125" max="5125" width="21.140625" style="249" customWidth="1"/>
    <col min="5126" max="5127" width="5.7109375" style="249" customWidth="1"/>
    <col min="5128" max="5129" width="10.7109375" style="249" customWidth="1"/>
    <col min="5130" max="5130" width="7.7109375" style="249" customWidth="1"/>
    <col min="5131" max="5131" width="3.42578125" style="249" customWidth="1"/>
    <col min="5132" max="5132" width="33.42578125" style="249" customWidth="1"/>
    <col min="5133" max="5376" width="11.42578125" style="249"/>
    <col min="5377" max="5377" width="14.140625" style="249" customWidth="1"/>
    <col min="5378" max="5378" width="16.7109375" style="249" customWidth="1"/>
    <col min="5379" max="5379" width="70.42578125" style="249" customWidth="1"/>
    <col min="5380" max="5380" width="11.5703125" style="249" customWidth="1"/>
    <col min="5381" max="5381" width="21.140625" style="249" customWidth="1"/>
    <col min="5382" max="5383" width="5.7109375" style="249" customWidth="1"/>
    <col min="5384" max="5385" width="10.7109375" style="249" customWidth="1"/>
    <col min="5386" max="5386" width="7.7109375" style="249" customWidth="1"/>
    <col min="5387" max="5387" width="3.42578125" style="249" customWidth="1"/>
    <col min="5388" max="5388" width="33.42578125" style="249" customWidth="1"/>
    <col min="5389" max="5632" width="11.42578125" style="249"/>
    <col min="5633" max="5633" width="14.140625" style="249" customWidth="1"/>
    <col min="5634" max="5634" width="16.7109375" style="249" customWidth="1"/>
    <col min="5635" max="5635" width="70.42578125" style="249" customWidth="1"/>
    <col min="5636" max="5636" width="11.5703125" style="249" customWidth="1"/>
    <col min="5637" max="5637" width="21.140625" style="249" customWidth="1"/>
    <col min="5638" max="5639" width="5.7109375" style="249" customWidth="1"/>
    <col min="5640" max="5641" width="10.7109375" style="249" customWidth="1"/>
    <col min="5642" max="5642" width="7.7109375" style="249" customWidth="1"/>
    <col min="5643" max="5643" width="3.42578125" style="249" customWidth="1"/>
    <col min="5644" max="5644" width="33.42578125" style="249" customWidth="1"/>
    <col min="5645" max="5888" width="11.42578125" style="249"/>
    <col min="5889" max="5889" width="14.140625" style="249" customWidth="1"/>
    <col min="5890" max="5890" width="16.7109375" style="249" customWidth="1"/>
    <col min="5891" max="5891" width="70.42578125" style="249" customWidth="1"/>
    <col min="5892" max="5892" width="11.5703125" style="249" customWidth="1"/>
    <col min="5893" max="5893" width="21.140625" style="249" customWidth="1"/>
    <col min="5894" max="5895" width="5.7109375" style="249" customWidth="1"/>
    <col min="5896" max="5897" width="10.7109375" style="249" customWidth="1"/>
    <col min="5898" max="5898" width="7.7109375" style="249" customWidth="1"/>
    <col min="5899" max="5899" width="3.42578125" style="249" customWidth="1"/>
    <col min="5900" max="5900" width="33.42578125" style="249" customWidth="1"/>
    <col min="5901" max="6144" width="11.42578125" style="249"/>
    <col min="6145" max="6145" width="14.140625" style="249" customWidth="1"/>
    <col min="6146" max="6146" width="16.7109375" style="249" customWidth="1"/>
    <col min="6147" max="6147" width="70.42578125" style="249" customWidth="1"/>
    <col min="6148" max="6148" width="11.5703125" style="249" customWidth="1"/>
    <col min="6149" max="6149" width="21.140625" style="249" customWidth="1"/>
    <col min="6150" max="6151" width="5.7109375" style="249" customWidth="1"/>
    <col min="6152" max="6153" width="10.7109375" style="249" customWidth="1"/>
    <col min="6154" max="6154" width="7.7109375" style="249" customWidth="1"/>
    <col min="6155" max="6155" width="3.42578125" style="249" customWidth="1"/>
    <col min="6156" max="6156" width="33.42578125" style="249" customWidth="1"/>
    <col min="6157" max="6400" width="11.42578125" style="249"/>
    <col min="6401" max="6401" width="14.140625" style="249" customWidth="1"/>
    <col min="6402" max="6402" width="16.7109375" style="249" customWidth="1"/>
    <col min="6403" max="6403" width="70.42578125" style="249" customWidth="1"/>
    <col min="6404" max="6404" width="11.5703125" style="249" customWidth="1"/>
    <col min="6405" max="6405" width="21.140625" style="249" customWidth="1"/>
    <col min="6406" max="6407" width="5.7109375" style="249" customWidth="1"/>
    <col min="6408" max="6409" width="10.7109375" style="249" customWidth="1"/>
    <col min="6410" max="6410" width="7.7109375" style="249" customWidth="1"/>
    <col min="6411" max="6411" width="3.42578125" style="249" customWidth="1"/>
    <col min="6412" max="6412" width="33.42578125" style="249" customWidth="1"/>
    <col min="6413" max="6656" width="11.42578125" style="249"/>
    <col min="6657" max="6657" width="14.140625" style="249" customWidth="1"/>
    <col min="6658" max="6658" width="16.7109375" style="249" customWidth="1"/>
    <col min="6659" max="6659" width="70.42578125" style="249" customWidth="1"/>
    <col min="6660" max="6660" width="11.5703125" style="249" customWidth="1"/>
    <col min="6661" max="6661" width="21.140625" style="249" customWidth="1"/>
    <col min="6662" max="6663" width="5.7109375" style="249" customWidth="1"/>
    <col min="6664" max="6665" width="10.7109375" style="249" customWidth="1"/>
    <col min="6666" max="6666" width="7.7109375" style="249" customWidth="1"/>
    <col min="6667" max="6667" width="3.42578125" style="249" customWidth="1"/>
    <col min="6668" max="6668" width="33.42578125" style="249" customWidth="1"/>
    <col min="6669" max="6912" width="11.42578125" style="249"/>
    <col min="6913" max="6913" width="14.140625" style="249" customWidth="1"/>
    <col min="6914" max="6914" width="16.7109375" style="249" customWidth="1"/>
    <col min="6915" max="6915" width="70.42578125" style="249" customWidth="1"/>
    <col min="6916" max="6916" width="11.5703125" style="249" customWidth="1"/>
    <col min="6917" max="6917" width="21.140625" style="249" customWidth="1"/>
    <col min="6918" max="6919" width="5.7109375" style="249" customWidth="1"/>
    <col min="6920" max="6921" width="10.7109375" style="249" customWidth="1"/>
    <col min="6922" max="6922" width="7.7109375" style="249" customWidth="1"/>
    <col min="6923" max="6923" width="3.42578125" style="249" customWidth="1"/>
    <col min="6924" max="6924" width="33.42578125" style="249" customWidth="1"/>
    <col min="6925" max="7168" width="11.42578125" style="249"/>
    <col min="7169" max="7169" width="14.140625" style="249" customWidth="1"/>
    <col min="7170" max="7170" width="16.7109375" style="249" customWidth="1"/>
    <col min="7171" max="7171" width="70.42578125" style="249" customWidth="1"/>
    <col min="7172" max="7172" width="11.5703125" style="249" customWidth="1"/>
    <col min="7173" max="7173" width="21.140625" style="249" customWidth="1"/>
    <col min="7174" max="7175" width="5.7109375" style="249" customWidth="1"/>
    <col min="7176" max="7177" width="10.7109375" style="249" customWidth="1"/>
    <col min="7178" max="7178" width="7.7109375" style="249" customWidth="1"/>
    <col min="7179" max="7179" width="3.42578125" style="249" customWidth="1"/>
    <col min="7180" max="7180" width="33.42578125" style="249" customWidth="1"/>
    <col min="7181" max="7424" width="11.42578125" style="249"/>
    <col min="7425" max="7425" width="14.140625" style="249" customWidth="1"/>
    <col min="7426" max="7426" width="16.7109375" style="249" customWidth="1"/>
    <col min="7427" max="7427" width="70.42578125" style="249" customWidth="1"/>
    <col min="7428" max="7428" width="11.5703125" style="249" customWidth="1"/>
    <col min="7429" max="7429" width="21.140625" style="249" customWidth="1"/>
    <col min="7430" max="7431" width="5.7109375" style="249" customWidth="1"/>
    <col min="7432" max="7433" width="10.7109375" style="249" customWidth="1"/>
    <col min="7434" max="7434" width="7.7109375" style="249" customWidth="1"/>
    <col min="7435" max="7435" width="3.42578125" style="249" customWidth="1"/>
    <col min="7436" max="7436" width="33.42578125" style="249" customWidth="1"/>
    <col min="7437" max="7680" width="11.42578125" style="249"/>
    <col min="7681" max="7681" width="14.140625" style="249" customWidth="1"/>
    <col min="7682" max="7682" width="16.7109375" style="249" customWidth="1"/>
    <col min="7683" max="7683" width="70.42578125" style="249" customWidth="1"/>
    <col min="7684" max="7684" width="11.5703125" style="249" customWidth="1"/>
    <col min="7685" max="7685" width="21.140625" style="249" customWidth="1"/>
    <col min="7686" max="7687" width="5.7109375" style="249" customWidth="1"/>
    <col min="7688" max="7689" width="10.7109375" style="249" customWidth="1"/>
    <col min="7690" max="7690" width="7.7109375" style="249" customWidth="1"/>
    <col min="7691" max="7691" width="3.42578125" style="249" customWidth="1"/>
    <col min="7692" max="7692" width="33.42578125" style="249" customWidth="1"/>
    <col min="7693" max="7936" width="11.42578125" style="249"/>
    <col min="7937" max="7937" width="14.140625" style="249" customWidth="1"/>
    <col min="7938" max="7938" width="16.7109375" style="249" customWidth="1"/>
    <col min="7939" max="7939" width="70.42578125" style="249" customWidth="1"/>
    <col min="7940" max="7940" width="11.5703125" style="249" customWidth="1"/>
    <col min="7941" max="7941" width="21.140625" style="249" customWidth="1"/>
    <col min="7942" max="7943" width="5.7109375" style="249" customWidth="1"/>
    <col min="7944" max="7945" width="10.7109375" style="249" customWidth="1"/>
    <col min="7946" max="7946" width="7.7109375" style="249" customWidth="1"/>
    <col min="7947" max="7947" width="3.42578125" style="249" customWidth="1"/>
    <col min="7948" max="7948" width="33.42578125" style="249" customWidth="1"/>
    <col min="7949" max="8192" width="11.42578125" style="249"/>
    <col min="8193" max="8193" width="14.140625" style="249" customWidth="1"/>
    <col min="8194" max="8194" width="16.7109375" style="249" customWidth="1"/>
    <col min="8195" max="8195" width="70.42578125" style="249" customWidth="1"/>
    <col min="8196" max="8196" width="11.5703125" style="249" customWidth="1"/>
    <col min="8197" max="8197" width="21.140625" style="249" customWidth="1"/>
    <col min="8198" max="8199" width="5.7109375" style="249" customWidth="1"/>
    <col min="8200" max="8201" width="10.7109375" style="249" customWidth="1"/>
    <col min="8202" max="8202" width="7.7109375" style="249" customWidth="1"/>
    <col min="8203" max="8203" width="3.42578125" style="249" customWidth="1"/>
    <col min="8204" max="8204" width="33.42578125" style="249" customWidth="1"/>
    <col min="8205" max="8448" width="11.42578125" style="249"/>
    <col min="8449" max="8449" width="14.140625" style="249" customWidth="1"/>
    <col min="8450" max="8450" width="16.7109375" style="249" customWidth="1"/>
    <col min="8451" max="8451" width="70.42578125" style="249" customWidth="1"/>
    <col min="8452" max="8452" width="11.5703125" style="249" customWidth="1"/>
    <col min="8453" max="8453" width="21.140625" style="249" customWidth="1"/>
    <col min="8454" max="8455" width="5.7109375" style="249" customWidth="1"/>
    <col min="8456" max="8457" width="10.7109375" style="249" customWidth="1"/>
    <col min="8458" max="8458" width="7.7109375" style="249" customWidth="1"/>
    <col min="8459" max="8459" width="3.42578125" style="249" customWidth="1"/>
    <col min="8460" max="8460" width="33.42578125" style="249" customWidth="1"/>
    <col min="8461" max="8704" width="11.42578125" style="249"/>
    <col min="8705" max="8705" width="14.140625" style="249" customWidth="1"/>
    <col min="8706" max="8706" width="16.7109375" style="249" customWidth="1"/>
    <col min="8707" max="8707" width="70.42578125" style="249" customWidth="1"/>
    <col min="8708" max="8708" width="11.5703125" style="249" customWidth="1"/>
    <col min="8709" max="8709" width="21.140625" style="249" customWidth="1"/>
    <col min="8710" max="8711" width="5.7109375" style="249" customWidth="1"/>
    <col min="8712" max="8713" width="10.7109375" style="249" customWidth="1"/>
    <col min="8714" max="8714" width="7.7109375" style="249" customWidth="1"/>
    <col min="8715" max="8715" width="3.42578125" style="249" customWidth="1"/>
    <col min="8716" max="8716" width="33.42578125" style="249" customWidth="1"/>
    <col min="8717" max="8960" width="11.42578125" style="249"/>
    <col min="8961" max="8961" width="14.140625" style="249" customWidth="1"/>
    <col min="8962" max="8962" width="16.7109375" style="249" customWidth="1"/>
    <col min="8963" max="8963" width="70.42578125" style="249" customWidth="1"/>
    <col min="8964" max="8964" width="11.5703125" style="249" customWidth="1"/>
    <col min="8965" max="8965" width="21.140625" style="249" customWidth="1"/>
    <col min="8966" max="8967" width="5.7109375" style="249" customWidth="1"/>
    <col min="8968" max="8969" width="10.7109375" style="249" customWidth="1"/>
    <col min="8970" max="8970" width="7.7109375" style="249" customWidth="1"/>
    <col min="8971" max="8971" width="3.42578125" style="249" customWidth="1"/>
    <col min="8972" max="8972" width="33.42578125" style="249" customWidth="1"/>
    <col min="8973" max="9216" width="11.42578125" style="249"/>
    <col min="9217" max="9217" width="14.140625" style="249" customWidth="1"/>
    <col min="9218" max="9218" width="16.7109375" style="249" customWidth="1"/>
    <col min="9219" max="9219" width="70.42578125" style="249" customWidth="1"/>
    <col min="9220" max="9220" width="11.5703125" style="249" customWidth="1"/>
    <col min="9221" max="9221" width="21.140625" style="249" customWidth="1"/>
    <col min="9222" max="9223" width="5.7109375" style="249" customWidth="1"/>
    <col min="9224" max="9225" width="10.7109375" style="249" customWidth="1"/>
    <col min="9226" max="9226" width="7.7109375" style="249" customWidth="1"/>
    <col min="9227" max="9227" width="3.42578125" style="249" customWidth="1"/>
    <col min="9228" max="9228" width="33.42578125" style="249" customWidth="1"/>
    <col min="9229" max="9472" width="11.42578125" style="249"/>
    <col min="9473" max="9473" width="14.140625" style="249" customWidth="1"/>
    <col min="9474" max="9474" width="16.7109375" style="249" customWidth="1"/>
    <col min="9475" max="9475" width="70.42578125" style="249" customWidth="1"/>
    <col min="9476" max="9476" width="11.5703125" style="249" customWidth="1"/>
    <col min="9477" max="9477" width="21.140625" style="249" customWidth="1"/>
    <col min="9478" max="9479" width="5.7109375" style="249" customWidth="1"/>
    <col min="9480" max="9481" width="10.7109375" style="249" customWidth="1"/>
    <col min="9482" max="9482" width="7.7109375" style="249" customWidth="1"/>
    <col min="9483" max="9483" width="3.42578125" style="249" customWidth="1"/>
    <col min="9484" max="9484" width="33.42578125" style="249" customWidth="1"/>
    <col min="9485" max="9728" width="11.42578125" style="249"/>
    <col min="9729" max="9729" width="14.140625" style="249" customWidth="1"/>
    <col min="9730" max="9730" width="16.7109375" style="249" customWidth="1"/>
    <col min="9731" max="9731" width="70.42578125" style="249" customWidth="1"/>
    <col min="9732" max="9732" width="11.5703125" style="249" customWidth="1"/>
    <col min="9733" max="9733" width="21.140625" style="249" customWidth="1"/>
    <col min="9734" max="9735" width="5.7109375" style="249" customWidth="1"/>
    <col min="9736" max="9737" width="10.7109375" style="249" customWidth="1"/>
    <col min="9738" max="9738" width="7.7109375" style="249" customWidth="1"/>
    <col min="9739" max="9739" width="3.42578125" style="249" customWidth="1"/>
    <col min="9740" max="9740" width="33.42578125" style="249" customWidth="1"/>
    <col min="9741" max="9984" width="11.42578125" style="249"/>
    <col min="9985" max="9985" width="14.140625" style="249" customWidth="1"/>
    <col min="9986" max="9986" width="16.7109375" style="249" customWidth="1"/>
    <col min="9987" max="9987" width="70.42578125" style="249" customWidth="1"/>
    <col min="9988" max="9988" width="11.5703125" style="249" customWidth="1"/>
    <col min="9989" max="9989" width="21.140625" style="249" customWidth="1"/>
    <col min="9990" max="9991" width="5.7109375" style="249" customWidth="1"/>
    <col min="9992" max="9993" width="10.7109375" style="249" customWidth="1"/>
    <col min="9994" max="9994" width="7.7109375" style="249" customWidth="1"/>
    <col min="9995" max="9995" width="3.42578125" style="249" customWidth="1"/>
    <col min="9996" max="9996" width="33.42578125" style="249" customWidth="1"/>
    <col min="9997" max="10240" width="11.42578125" style="249"/>
    <col min="10241" max="10241" width="14.140625" style="249" customWidth="1"/>
    <col min="10242" max="10242" width="16.7109375" style="249" customWidth="1"/>
    <col min="10243" max="10243" width="70.42578125" style="249" customWidth="1"/>
    <col min="10244" max="10244" width="11.5703125" style="249" customWidth="1"/>
    <col min="10245" max="10245" width="21.140625" style="249" customWidth="1"/>
    <col min="10246" max="10247" width="5.7109375" style="249" customWidth="1"/>
    <col min="10248" max="10249" width="10.7109375" style="249" customWidth="1"/>
    <col min="10250" max="10250" width="7.7109375" style="249" customWidth="1"/>
    <col min="10251" max="10251" width="3.42578125" style="249" customWidth="1"/>
    <col min="10252" max="10252" width="33.42578125" style="249" customWidth="1"/>
    <col min="10253" max="10496" width="11.42578125" style="249"/>
    <col min="10497" max="10497" width="14.140625" style="249" customWidth="1"/>
    <col min="10498" max="10498" width="16.7109375" style="249" customWidth="1"/>
    <col min="10499" max="10499" width="70.42578125" style="249" customWidth="1"/>
    <col min="10500" max="10500" width="11.5703125" style="249" customWidth="1"/>
    <col min="10501" max="10501" width="21.140625" style="249" customWidth="1"/>
    <col min="10502" max="10503" width="5.7109375" style="249" customWidth="1"/>
    <col min="10504" max="10505" width="10.7109375" style="249" customWidth="1"/>
    <col min="10506" max="10506" width="7.7109375" style="249" customWidth="1"/>
    <col min="10507" max="10507" width="3.42578125" style="249" customWidth="1"/>
    <col min="10508" max="10508" width="33.42578125" style="249" customWidth="1"/>
    <col min="10509" max="10752" width="11.42578125" style="249"/>
    <col min="10753" max="10753" width="14.140625" style="249" customWidth="1"/>
    <col min="10754" max="10754" width="16.7109375" style="249" customWidth="1"/>
    <col min="10755" max="10755" width="70.42578125" style="249" customWidth="1"/>
    <col min="10756" max="10756" width="11.5703125" style="249" customWidth="1"/>
    <col min="10757" max="10757" width="21.140625" style="249" customWidth="1"/>
    <col min="10758" max="10759" width="5.7109375" style="249" customWidth="1"/>
    <col min="10760" max="10761" width="10.7109375" style="249" customWidth="1"/>
    <col min="10762" max="10762" width="7.7109375" style="249" customWidth="1"/>
    <col min="10763" max="10763" width="3.42578125" style="249" customWidth="1"/>
    <col min="10764" max="10764" width="33.42578125" style="249" customWidth="1"/>
    <col min="10765" max="11008" width="11.42578125" style="249"/>
    <col min="11009" max="11009" width="14.140625" style="249" customWidth="1"/>
    <col min="11010" max="11010" width="16.7109375" style="249" customWidth="1"/>
    <col min="11011" max="11011" width="70.42578125" style="249" customWidth="1"/>
    <col min="11012" max="11012" width="11.5703125" style="249" customWidth="1"/>
    <col min="11013" max="11013" width="21.140625" style="249" customWidth="1"/>
    <col min="11014" max="11015" width="5.7109375" style="249" customWidth="1"/>
    <col min="11016" max="11017" width="10.7109375" style="249" customWidth="1"/>
    <col min="11018" max="11018" width="7.7109375" style="249" customWidth="1"/>
    <col min="11019" max="11019" width="3.42578125" style="249" customWidth="1"/>
    <col min="11020" max="11020" width="33.42578125" style="249" customWidth="1"/>
    <col min="11021" max="11264" width="11.42578125" style="249"/>
    <col min="11265" max="11265" width="14.140625" style="249" customWidth="1"/>
    <col min="11266" max="11266" width="16.7109375" style="249" customWidth="1"/>
    <col min="11267" max="11267" width="70.42578125" style="249" customWidth="1"/>
    <col min="11268" max="11268" width="11.5703125" style="249" customWidth="1"/>
    <col min="11269" max="11269" width="21.140625" style="249" customWidth="1"/>
    <col min="11270" max="11271" width="5.7109375" style="249" customWidth="1"/>
    <col min="11272" max="11273" width="10.7109375" style="249" customWidth="1"/>
    <col min="11274" max="11274" width="7.7109375" style="249" customWidth="1"/>
    <col min="11275" max="11275" width="3.42578125" style="249" customWidth="1"/>
    <col min="11276" max="11276" width="33.42578125" style="249" customWidth="1"/>
    <col min="11277" max="11520" width="11.42578125" style="249"/>
    <col min="11521" max="11521" width="14.140625" style="249" customWidth="1"/>
    <col min="11522" max="11522" width="16.7109375" style="249" customWidth="1"/>
    <col min="11523" max="11523" width="70.42578125" style="249" customWidth="1"/>
    <col min="11524" max="11524" width="11.5703125" style="249" customWidth="1"/>
    <col min="11525" max="11525" width="21.140625" style="249" customWidth="1"/>
    <col min="11526" max="11527" width="5.7109375" style="249" customWidth="1"/>
    <col min="11528" max="11529" width="10.7109375" style="249" customWidth="1"/>
    <col min="11530" max="11530" width="7.7109375" style="249" customWidth="1"/>
    <col min="11531" max="11531" width="3.42578125" style="249" customWidth="1"/>
    <col min="11532" max="11532" width="33.42578125" style="249" customWidth="1"/>
    <col min="11533" max="11776" width="11.42578125" style="249"/>
    <col min="11777" max="11777" width="14.140625" style="249" customWidth="1"/>
    <col min="11778" max="11778" width="16.7109375" style="249" customWidth="1"/>
    <col min="11779" max="11779" width="70.42578125" style="249" customWidth="1"/>
    <col min="11780" max="11780" width="11.5703125" style="249" customWidth="1"/>
    <col min="11781" max="11781" width="21.140625" style="249" customWidth="1"/>
    <col min="11782" max="11783" width="5.7109375" style="249" customWidth="1"/>
    <col min="11784" max="11785" width="10.7109375" style="249" customWidth="1"/>
    <col min="11786" max="11786" width="7.7109375" style="249" customWidth="1"/>
    <col min="11787" max="11787" width="3.42578125" style="249" customWidth="1"/>
    <col min="11788" max="11788" width="33.42578125" style="249" customWidth="1"/>
    <col min="11789" max="12032" width="11.42578125" style="249"/>
    <col min="12033" max="12033" width="14.140625" style="249" customWidth="1"/>
    <col min="12034" max="12034" width="16.7109375" style="249" customWidth="1"/>
    <col min="12035" max="12035" width="70.42578125" style="249" customWidth="1"/>
    <col min="12036" max="12036" width="11.5703125" style="249" customWidth="1"/>
    <col min="12037" max="12037" width="21.140625" style="249" customWidth="1"/>
    <col min="12038" max="12039" width="5.7109375" style="249" customWidth="1"/>
    <col min="12040" max="12041" width="10.7109375" style="249" customWidth="1"/>
    <col min="12042" max="12042" width="7.7109375" style="249" customWidth="1"/>
    <col min="12043" max="12043" width="3.42578125" style="249" customWidth="1"/>
    <col min="12044" max="12044" width="33.42578125" style="249" customWidth="1"/>
    <col min="12045" max="12288" width="11.42578125" style="249"/>
    <col min="12289" max="12289" width="14.140625" style="249" customWidth="1"/>
    <col min="12290" max="12290" width="16.7109375" style="249" customWidth="1"/>
    <col min="12291" max="12291" width="70.42578125" style="249" customWidth="1"/>
    <col min="12292" max="12292" width="11.5703125" style="249" customWidth="1"/>
    <col min="12293" max="12293" width="21.140625" style="249" customWidth="1"/>
    <col min="12294" max="12295" width="5.7109375" style="249" customWidth="1"/>
    <col min="12296" max="12297" width="10.7109375" style="249" customWidth="1"/>
    <col min="12298" max="12298" width="7.7109375" style="249" customWidth="1"/>
    <col min="12299" max="12299" width="3.42578125" style="249" customWidth="1"/>
    <col min="12300" max="12300" width="33.42578125" style="249" customWidth="1"/>
    <col min="12301" max="12544" width="11.42578125" style="249"/>
    <col min="12545" max="12545" width="14.140625" style="249" customWidth="1"/>
    <col min="12546" max="12546" width="16.7109375" style="249" customWidth="1"/>
    <col min="12547" max="12547" width="70.42578125" style="249" customWidth="1"/>
    <col min="12548" max="12548" width="11.5703125" style="249" customWidth="1"/>
    <col min="12549" max="12549" width="21.140625" style="249" customWidth="1"/>
    <col min="12550" max="12551" width="5.7109375" style="249" customWidth="1"/>
    <col min="12552" max="12553" width="10.7109375" style="249" customWidth="1"/>
    <col min="12554" max="12554" width="7.7109375" style="249" customWidth="1"/>
    <col min="12555" max="12555" width="3.42578125" style="249" customWidth="1"/>
    <col min="12556" max="12556" width="33.42578125" style="249" customWidth="1"/>
    <col min="12557" max="12800" width="11.42578125" style="249"/>
    <col min="12801" max="12801" width="14.140625" style="249" customWidth="1"/>
    <col min="12802" max="12802" width="16.7109375" style="249" customWidth="1"/>
    <col min="12803" max="12803" width="70.42578125" style="249" customWidth="1"/>
    <col min="12804" max="12804" width="11.5703125" style="249" customWidth="1"/>
    <col min="12805" max="12805" width="21.140625" style="249" customWidth="1"/>
    <col min="12806" max="12807" width="5.7109375" style="249" customWidth="1"/>
    <col min="12808" max="12809" width="10.7109375" style="249" customWidth="1"/>
    <col min="12810" max="12810" width="7.7109375" style="249" customWidth="1"/>
    <col min="12811" max="12811" width="3.42578125" style="249" customWidth="1"/>
    <col min="12812" max="12812" width="33.42578125" style="249" customWidth="1"/>
    <col min="12813" max="13056" width="11.42578125" style="249"/>
    <col min="13057" max="13057" width="14.140625" style="249" customWidth="1"/>
    <col min="13058" max="13058" width="16.7109375" style="249" customWidth="1"/>
    <col min="13059" max="13059" width="70.42578125" style="249" customWidth="1"/>
    <col min="13060" max="13060" width="11.5703125" style="249" customWidth="1"/>
    <col min="13061" max="13061" width="21.140625" style="249" customWidth="1"/>
    <col min="13062" max="13063" width="5.7109375" style="249" customWidth="1"/>
    <col min="13064" max="13065" width="10.7109375" style="249" customWidth="1"/>
    <col min="13066" max="13066" width="7.7109375" style="249" customWidth="1"/>
    <col min="13067" max="13067" width="3.42578125" style="249" customWidth="1"/>
    <col min="13068" max="13068" width="33.42578125" style="249" customWidth="1"/>
    <col min="13069" max="13312" width="11.42578125" style="249"/>
    <col min="13313" max="13313" width="14.140625" style="249" customWidth="1"/>
    <col min="13314" max="13314" width="16.7109375" style="249" customWidth="1"/>
    <col min="13315" max="13315" width="70.42578125" style="249" customWidth="1"/>
    <col min="13316" max="13316" width="11.5703125" style="249" customWidth="1"/>
    <col min="13317" max="13317" width="21.140625" style="249" customWidth="1"/>
    <col min="13318" max="13319" width="5.7109375" style="249" customWidth="1"/>
    <col min="13320" max="13321" width="10.7109375" style="249" customWidth="1"/>
    <col min="13322" max="13322" width="7.7109375" style="249" customWidth="1"/>
    <col min="13323" max="13323" width="3.42578125" style="249" customWidth="1"/>
    <col min="13324" max="13324" width="33.42578125" style="249" customWidth="1"/>
    <col min="13325" max="13568" width="11.42578125" style="249"/>
    <col min="13569" max="13569" width="14.140625" style="249" customWidth="1"/>
    <col min="13570" max="13570" width="16.7109375" style="249" customWidth="1"/>
    <col min="13571" max="13571" width="70.42578125" style="249" customWidth="1"/>
    <col min="13572" max="13572" width="11.5703125" style="249" customWidth="1"/>
    <col min="13573" max="13573" width="21.140625" style="249" customWidth="1"/>
    <col min="13574" max="13575" width="5.7109375" style="249" customWidth="1"/>
    <col min="13576" max="13577" width="10.7109375" style="249" customWidth="1"/>
    <col min="13578" max="13578" width="7.7109375" style="249" customWidth="1"/>
    <col min="13579" max="13579" width="3.42578125" style="249" customWidth="1"/>
    <col min="13580" max="13580" width="33.42578125" style="249" customWidth="1"/>
    <col min="13581" max="13824" width="11.42578125" style="249"/>
    <col min="13825" max="13825" width="14.140625" style="249" customWidth="1"/>
    <col min="13826" max="13826" width="16.7109375" style="249" customWidth="1"/>
    <col min="13827" max="13827" width="70.42578125" style="249" customWidth="1"/>
    <col min="13828" max="13828" width="11.5703125" style="249" customWidth="1"/>
    <col min="13829" max="13829" width="21.140625" style="249" customWidth="1"/>
    <col min="13830" max="13831" width="5.7109375" style="249" customWidth="1"/>
    <col min="13832" max="13833" width="10.7109375" style="249" customWidth="1"/>
    <col min="13834" max="13834" width="7.7109375" style="249" customWidth="1"/>
    <col min="13835" max="13835" width="3.42578125" style="249" customWidth="1"/>
    <col min="13836" max="13836" width="33.42578125" style="249" customWidth="1"/>
    <col min="13837" max="14080" width="11.42578125" style="249"/>
    <col min="14081" max="14081" width="14.140625" style="249" customWidth="1"/>
    <col min="14082" max="14082" width="16.7109375" style="249" customWidth="1"/>
    <col min="14083" max="14083" width="70.42578125" style="249" customWidth="1"/>
    <col min="14084" max="14084" width="11.5703125" style="249" customWidth="1"/>
    <col min="14085" max="14085" width="21.140625" style="249" customWidth="1"/>
    <col min="14086" max="14087" width="5.7109375" style="249" customWidth="1"/>
    <col min="14088" max="14089" width="10.7109375" style="249" customWidth="1"/>
    <col min="14090" max="14090" width="7.7109375" style="249" customWidth="1"/>
    <col min="14091" max="14091" width="3.42578125" style="249" customWidth="1"/>
    <col min="14092" max="14092" width="33.42578125" style="249" customWidth="1"/>
    <col min="14093" max="14336" width="11.42578125" style="249"/>
    <col min="14337" max="14337" width="14.140625" style="249" customWidth="1"/>
    <col min="14338" max="14338" width="16.7109375" style="249" customWidth="1"/>
    <col min="14339" max="14339" width="70.42578125" style="249" customWidth="1"/>
    <col min="14340" max="14340" width="11.5703125" style="249" customWidth="1"/>
    <col min="14341" max="14341" width="21.140625" style="249" customWidth="1"/>
    <col min="14342" max="14343" width="5.7109375" style="249" customWidth="1"/>
    <col min="14344" max="14345" width="10.7109375" style="249" customWidth="1"/>
    <col min="14346" max="14346" width="7.7109375" style="249" customWidth="1"/>
    <col min="14347" max="14347" width="3.42578125" style="249" customWidth="1"/>
    <col min="14348" max="14348" width="33.42578125" style="249" customWidth="1"/>
    <col min="14349" max="14592" width="11.42578125" style="249"/>
    <col min="14593" max="14593" width="14.140625" style="249" customWidth="1"/>
    <col min="14594" max="14594" width="16.7109375" style="249" customWidth="1"/>
    <col min="14595" max="14595" width="70.42578125" style="249" customWidth="1"/>
    <col min="14596" max="14596" width="11.5703125" style="249" customWidth="1"/>
    <col min="14597" max="14597" width="21.140625" style="249" customWidth="1"/>
    <col min="14598" max="14599" width="5.7109375" style="249" customWidth="1"/>
    <col min="14600" max="14601" width="10.7109375" style="249" customWidth="1"/>
    <col min="14602" max="14602" width="7.7109375" style="249" customWidth="1"/>
    <col min="14603" max="14603" width="3.42578125" style="249" customWidth="1"/>
    <col min="14604" max="14604" width="33.42578125" style="249" customWidth="1"/>
    <col min="14605" max="14848" width="11.42578125" style="249"/>
    <col min="14849" max="14849" width="14.140625" style="249" customWidth="1"/>
    <col min="14850" max="14850" width="16.7109375" style="249" customWidth="1"/>
    <col min="14851" max="14851" width="70.42578125" style="249" customWidth="1"/>
    <col min="14852" max="14852" width="11.5703125" style="249" customWidth="1"/>
    <col min="14853" max="14853" width="21.140625" style="249" customWidth="1"/>
    <col min="14854" max="14855" width="5.7109375" style="249" customWidth="1"/>
    <col min="14856" max="14857" width="10.7109375" style="249" customWidth="1"/>
    <col min="14858" max="14858" width="7.7109375" style="249" customWidth="1"/>
    <col min="14859" max="14859" width="3.42578125" style="249" customWidth="1"/>
    <col min="14860" max="14860" width="33.42578125" style="249" customWidth="1"/>
    <col min="14861" max="15104" width="11.42578125" style="249"/>
    <col min="15105" max="15105" width="14.140625" style="249" customWidth="1"/>
    <col min="15106" max="15106" width="16.7109375" style="249" customWidth="1"/>
    <col min="15107" max="15107" width="70.42578125" style="249" customWidth="1"/>
    <col min="15108" max="15108" width="11.5703125" style="249" customWidth="1"/>
    <col min="15109" max="15109" width="21.140625" style="249" customWidth="1"/>
    <col min="15110" max="15111" width="5.7109375" style="249" customWidth="1"/>
    <col min="15112" max="15113" width="10.7109375" style="249" customWidth="1"/>
    <col min="15114" max="15114" width="7.7109375" style="249" customWidth="1"/>
    <col min="15115" max="15115" width="3.42578125" style="249" customWidth="1"/>
    <col min="15116" max="15116" width="33.42578125" style="249" customWidth="1"/>
    <col min="15117" max="15360" width="11.42578125" style="249"/>
    <col min="15361" max="15361" width="14.140625" style="249" customWidth="1"/>
    <col min="15362" max="15362" width="16.7109375" style="249" customWidth="1"/>
    <col min="15363" max="15363" width="70.42578125" style="249" customWidth="1"/>
    <col min="15364" max="15364" width="11.5703125" style="249" customWidth="1"/>
    <col min="15365" max="15365" width="21.140625" style="249" customWidth="1"/>
    <col min="15366" max="15367" width="5.7109375" style="249" customWidth="1"/>
    <col min="15368" max="15369" width="10.7109375" style="249" customWidth="1"/>
    <col min="15370" max="15370" width="7.7109375" style="249" customWidth="1"/>
    <col min="15371" max="15371" width="3.42578125" style="249" customWidth="1"/>
    <col min="15372" max="15372" width="33.42578125" style="249" customWidth="1"/>
    <col min="15373" max="15616" width="11.42578125" style="249"/>
    <col min="15617" max="15617" width="14.140625" style="249" customWidth="1"/>
    <col min="15618" max="15618" width="16.7109375" style="249" customWidth="1"/>
    <col min="15619" max="15619" width="70.42578125" style="249" customWidth="1"/>
    <col min="15620" max="15620" width="11.5703125" style="249" customWidth="1"/>
    <col min="15621" max="15621" width="21.140625" style="249" customWidth="1"/>
    <col min="15622" max="15623" width="5.7109375" style="249" customWidth="1"/>
    <col min="15624" max="15625" width="10.7109375" style="249" customWidth="1"/>
    <col min="15626" max="15626" width="7.7109375" style="249" customWidth="1"/>
    <col min="15627" max="15627" width="3.42578125" style="249" customWidth="1"/>
    <col min="15628" max="15628" width="33.42578125" style="249" customWidth="1"/>
    <col min="15629" max="15872" width="11.42578125" style="249"/>
    <col min="15873" max="15873" width="14.140625" style="249" customWidth="1"/>
    <col min="15874" max="15874" width="16.7109375" style="249" customWidth="1"/>
    <col min="15875" max="15875" width="70.42578125" style="249" customWidth="1"/>
    <col min="15876" max="15876" width="11.5703125" style="249" customWidth="1"/>
    <col min="15877" max="15877" width="21.140625" style="249" customWidth="1"/>
    <col min="15878" max="15879" width="5.7109375" style="249" customWidth="1"/>
    <col min="15880" max="15881" width="10.7109375" style="249" customWidth="1"/>
    <col min="15882" max="15882" width="7.7109375" style="249" customWidth="1"/>
    <col min="15883" max="15883" width="3.42578125" style="249" customWidth="1"/>
    <col min="15884" max="15884" width="33.42578125" style="249" customWidth="1"/>
    <col min="15885" max="16128" width="11.42578125" style="249"/>
    <col min="16129" max="16129" width="14.140625" style="249" customWidth="1"/>
    <col min="16130" max="16130" width="16.7109375" style="249" customWidth="1"/>
    <col min="16131" max="16131" width="70.42578125" style="249" customWidth="1"/>
    <col min="16132" max="16132" width="11.5703125" style="249" customWidth="1"/>
    <col min="16133" max="16133" width="21.140625" style="249" customWidth="1"/>
    <col min="16134" max="16135" width="5.7109375" style="249" customWidth="1"/>
    <col min="16136" max="16137" width="10.7109375" style="249" customWidth="1"/>
    <col min="16138" max="16138" width="7.7109375" style="249" customWidth="1"/>
    <col min="16139" max="16139" width="3.42578125" style="249" customWidth="1"/>
    <col min="16140" max="16140" width="33.42578125" style="249" customWidth="1"/>
    <col min="16141" max="16384" width="11.42578125" style="249"/>
  </cols>
  <sheetData>
    <row r="1" spans="1:5" ht="17.25" customHeight="1" x14ac:dyDescent="0.25">
      <c r="A1" s="245" t="s">
        <v>524</v>
      </c>
      <c r="B1" s="246"/>
      <c r="C1" s="272" t="s">
        <v>525</v>
      </c>
      <c r="D1" s="247" t="s">
        <v>498</v>
      </c>
      <c r="E1" s="248">
        <f>[1]Form1_Situation!I2</f>
        <v>15</v>
      </c>
    </row>
    <row r="2" spans="1:5" ht="17.25" customHeight="1" x14ac:dyDescent="0.25">
      <c r="A2" s="250" t="s">
        <v>499</v>
      </c>
      <c r="B2" s="251"/>
      <c r="C2" s="252" t="str">
        <f>[1]Form1_Situation!C2</f>
        <v>Escholzmatt, Füfischilt</v>
      </c>
      <c r="D2" s="253"/>
      <c r="E2" s="254"/>
    </row>
    <row r="3" spans="1:5" ht="35.25" customHeight="1" thickBot="1" x14ac:dyDescent="0.25">
      <c r="A3" s="255" t="s">
        <v>500</v>
      </c>
      <c r="B3" s="256" t="s">
        <v>501</v>
      </c>
      <c r="C3" s="273"/>
      <c r="D3" s="258" t="s">
        <v>7</v>
      </c>
      <c r="E3" s="259" t="s">
        <v>489</v>
      </c>
    </row>
    <row r="4" spans="1:5" ht="21.95" customHeight="1" x14ac:dyDescent="0.2">
      <c r="A4" s="274"/>
      <c r="B4" s="443" t="s">
        <v>541</v>
      </c>
      <c r="C4" s="444"/>
      <c r="D4" s="444"/>
      <c r="E4" s="445"/>
    </row>
    <row r="5" spans="1:5" ht="15.75" customHeight="1" x14ac:dyDescent="0.2">
      <c r="A5" s="274" t="s">
        <v>526</v>
      </c>
      <c r="B5" s="446" t="s">
        <v>543</v>
      </c>
      <c r="C5" s="447"/>
      <c r="D5" s="447"/>
      <c r="E5" s="448"/>
    </row>
    <row r="6" spans="1:5" ht="15.75" customHeight="1" x14ac:dyDescent="0.2">
      <c r="A6" s="274" t="s">
        <v>526</v>
      </c>
      <c r="B6" s="440" t="s">
        <v>540</v>
      </c>
      <c r="C6" s="441"/>
      <c r="D6" s="441"/>
      <c r="E6" s="442"/>
    </row>
    <row r="7" spans="1:5" ht="15" customHeight="1" x14ac:dyDescent="0.2">
      <c r="A7" s="274" t="s">
        <v>526</v>
      </c>
      <c r="B7" s="446" t="s">
        <v>527</v>
      </c>
      <c r="C7" s="447"/>
      <c r="D7" s="447"/>
      <c r="E7" s="448"/>
    </row>
    <row r="8" spans="1:5" ht="57" customHeight="1" x14ac:dyDescent="0.2">
      <c r="A8" s="274" t="s">
        <v>526</v>
      </c>
      <c r="B8" s="437" t="s">
        <v>542</v>
      </c>
      <c r="C8" s="438"/>
      <c r="D8" s="438"/>
      <c r="E8" s="439"/>
    </row>
    <row r="9" spans="1:5" ht="27" customHeight="1" x14ac:dyDescent="0.2">
      <c r="A9" s="274" t="s">
        <v>526</v>
      </c>
      <c r="B9" s="440" t="s">
        <v>539</v>
      </c>
      <c r="C9" s="441"/>
      <c r="D9" s="441"/>
      <c r="E9" s="442"/>
    </row>
    <row r="10" spans="1:5" ht="27.75" customHeight="1" x14ac:dyDescent="0.2">
      <c r="A10" s="274" t="s">
        <v>526</v>
      </c>
      <c r="B10" s="440" t="s">
        <v>532</v>
      </c>
      <c r="C10" s="441"/>
      <c r="D10" s="441"/>
      <c r="E10" s="442"/>
    </row>
    <row r="11" spans="1:5" ht="26.45" customHeight="1" x14ac:dyDescent="0.2">
      <c r="A11" s="274" t="s">
        <v>526</v>
      </c>
      <c r="B11" s="437" t="s">
        <v>528</v>
      </c>
      <c r="C11" s="438"/>
      <c r="D11" s="438"/>
      <c r="E11" s="439"/>
    </row>
    <row r="12" spans="1:5" ht="7.15" customHeight="1" x14ac:dyDescent="0.2">
      <c r="A12" s="274"/>
      <c r="B12" s="275"/>
      <c r="C12" s="276"/>
      <c r="D12" s="276"/>
      <c r="E12" s="277"/>
    </row>
    <row r="13" spans="1:5" ht="18.95" customHeight="1" x14ac:dyDescent="0.2">
      <c r="A13" s="274"/>
      <c r="B13" s="449" t="s">
        <v>529</v>
      </c>
      <c r="C13" s="450"/>
      <c r="D13" s="450"/>
      <c r="E13" s="451"/>
    </row>
    <row r="14" spans="1:5" ht="40.15" customHeight="1" x14ac:dyDescent="0.2">
      <c r="A14" s="274" t="s">
        <v>526</v>
      </c>
      <c r="B14" s="437" t="s">
        <v>530</v>
      </c>
      <c r="C14" s="438"/>
      <c r="D14" s="438"/>
      <c r="E14" s="439"/>
    </row>
    <row r="15" spans="1:5" ht="26.65" customHeight="1" x14ac:dyDescent="0.2">
      <c r="A15" s="274" t="s">
        <v>526</v>
      </c>
      <c r="B15" s="437" t="s">
        <v>531</v>
      </c>
      <c r="C15" s="438"/>
      <c r="D15" s="438"/>
      <c r="E15" s="439"/>
    </row>
    <row r="16" spans="1:5" ht="26.65" customHeight="1" x14ac:dyDescent="0.2">
      <c r="A16" s="274" t="s">
        <v>526</v>
      </c>
      <c r="B16" s="437" t="s">
        <v>532</v>
      </c>
      <c r="C16" s="438"/>
      <c r="D16" s="438"/>
      <c r="E16" s="439"/>
    </row>
    <row r="17" spans="1:5" ht="7.15" customHeight="1" x14ac:dyDescent="0.2">
      <c r="A17" s="274"/>
      <c r="B17" s="437"/>
      <c r="C17" s="438"/>
      <c r="D17" s="438"/>
      <c r="E17" s="439"/>
    </row>
    <row r="18" spans="1:5" ht="20.45" customHeight="1" x14ac:dyDescent="0.2">
      <c r="A18" s="274"/>
      <c r="B18" s="443" t="s">
        <v>533</v>
      </c>
      <c r="C18" s="444"/>
      <c r="D18" s="444"/>
      <c r="E18" s="445"/>
    </row>
    <row r="19" spans="1:5" ht="14.25" customHeight="1" x14ac:dyDescent="0.2">
      <c r="A19" s="274" t="s">
        <v>526</v>
      </c>
      <c r="B19" s="437" t="s">
        <v>534</v>
      </c>
      <c r="C19" s="438"/>
      <c r="D19" s="438"/>
      <c r="E19" s="439"/>
    </row>
    <row r="20" spans="1:5" ht="17.25" customHeight="1" x14ac:dyDescent="0.2">
      <c r="A20" s="274" t="s">
        <v>526</v>
      </c>
      <c r="B20" s="437" t="s">
        <v>535</v>
      </c>
      <c r="C20" s="438"/>
      <c r="D20" s="438"/>
      <c r="E20" s="439"/>
    </row>
    <row r="21" spans="1:5" ht="14.25" customHeight="1" x14ac:dyDescent="0.2">
      <c r="A21" s="274" t="s">
        <v>526</v>
      </c>
      <c r="B21" s="437" t="s">
        <v>536</v>
      </c>
      <c r="C21" s="438"/>
      <c r="D21" s="438"/>
      <c r="E21" s="439"/>
    </row>
    <row r="22" spans="1:5" ht="14.25" customHeight="1" x14ac:dyDescent="0.2">
      <c r="A22" s="274" t="s">
        <v>526</v>
      </c>
      <c r="B22" s="437" t="s">
        <v>537</v>
      </c>
      <c r="C22" s="438"/>
      <c r="D22" s="438"/>
      <c r="E22" s="439"/>
    </row>
    <row r="23" spans="1:5" ht="13.5" thickBot="1" x14ac:dyDescent="0.25">
      <c r="A23" s="261"/>
      <c r="B23" s="434"/>
      <c r="C23" s="435"/>
      <c r="D23" s="435"/>
      <c r="E23" s="436"/>
    </row>
  </sheetData>
  <mergeCells count="19">
    <mergeCell ref="B4:E4"/>
    <mergeCell ref="B5:E5"/>
    <mergeCell ref="B7:E7"/>
    <mergeCell ref="B8:E8"/>
    <mergeCell ref="B11:E11"/>
    <mergeCell ref="B10:E10"/>
    <mergeCell ref="B23:E23"/>
    <mergeCell ref="B20:E20"/>
    <mergeCell ref="B21:E21"/>
    <mergeCell ref="B22:E22"/>
    <mergeCell ref="B6:E6"/>
    <mergeCell ref="B9:E9"/>
    <mergeCell ref="B19:E19"/>
    <mergeCell ref="B13:E13"/>
    <mergeCell ref="B14:E14"/>
    <mergeCell ref="B15:E15"/>
    <mergeCell ref="B16:E16"/>
    <mergeCell ref="B17:E17"/>
    <mergeCell ref="B18:E18"/>
  </mergeCells>
  <pageMargins left="0.6692913385826772" right="0.35433070866141736" top="0.70866141732283472" bottom="0.43307086614173229" header="0.51181102362204722" footer="0.27559055118110237"/>
  <pageSetup paperSize="9" scale="92" orientation="landscape" useFirstPageNumber="1" r:id="rId1"/>
  <headerFooter alignWithMargins="0">
    <oddHeader>&amp;R&amp;D</oddHeader>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pageSetUpPr fitToPage="1"/>
  </sheetPr>
  <dimension ref="B1:H45"/>
  <sheetViews>
    <sheetView showGridLines="0" topLeftCell="A10" zoomScaleNormal="100" workbookViewId="0">
      <selection activeCell="F26" sqref="F26"/>
    </sheetView>
  </sheetViews>
  <sheetFormatPr baseColWidth="10" defaultColWidth="11.42578125" defaultRowHeight="12.75" x14ac:dyDescent="0.2"/>
  <cols>
    <col min="1" max="1" width="2.85546875" customWidth="1"/>
    <col min="2" max="2" width="4.28515625" style="48" customWidth="1"/>
    <col min="3" max="3" width="6.42578125" customWidth="1"/>
    <col min="4" max="4" width="54.28515625" customWidth="1"/>
    <col min="5" max="5" width="10" customWidth="1"/>
    <col min="6" max="6" width="9.28515625" customWidth="1"/>
  </cols>
  <sheetData>
    <row r="1" spans="2:6" ht="30" customHeight="1" x14ac:dyDescent="0.2">
      <c r="F1" s="152" t="s">
        <v>298</v>
      </c>
    </row>
    <row r="2" spans="2:6" ht="30" customHeight="1" x14ac:dyDescent="0.2">
      <c r="F2" s="151" t="s">
        <v>300</v>
      </c>
    </row>
    <row r="3" spans="2:6" ht="6" customHeight="1" x14ac:dyDescent="0.25">
      <c r="B3" s="67"/>
      <c r="C3" s="70"/>
      <c r="D3" s="68"/>
      <c r="E3" s="69"/>
      <c r="F3" s="69"/>
    </row>
    <row r="4" spans="2:6" ht="15" customHeight="1" x14ac:dyDescent="0.2">
      <c r="B4" s="101" t="s">
        <v>335</v>
      </c>
      <c r="C4" s="100"/>
      <c r="D4" s="102">
        <v>40500</v>
      </c>
      <c r="E4" s="69"/>
      <c r="F4" s="69"/>
    </row>
    <row r="5" spans="2:6" ht="6" customHeight="1" x14ac:dyDescent="0.25">
      <c r="B5" s="67"/>
      <c r="C5" s="70"/>
      <c r="D5" s="68"/>
      <c r="E5" s="69"/>
      <c r="F5" s="69"/>
    </row>
    <row r="6" spans="2:6" s="72" customFormat="1" x14ac:dyDescent="0.2">
      <c r="B6" s="71"/>
      <c r="C6" s="71"/>
      <c r="D6" s="71"/>
      <c r="E6" s="71"/>
      <c r="F6" s="106"/>
    </row>
    <row r="7" spans="2:6" s="65" customFormat="1" ht="33.75" customHeight="1" x14ac:dyDescent="0.2">
      <c r="B7" s="452" t="s">
        <v>336</v>
      </c>
      <c r="C7" s="453"/>
      <c r="D7" s="453"/>
      <c r="E7" s="453"/>
      <c r="F7" s="454"/>
    </row>
    <row r="8" spans="2:6" s="103" customFormat="1" ht="15" customHeight="1" x14ac:dyDescent="0.2">
      <c r="B8" s="457"/>
      <c r="C8" s="460"/>
      <c r="D8" s="461"/>
      <c r="E8" s="107"/>
      <c r="F8" s="105" t="s">
        <v>337</v>
      </c>
    </row>
    <row r="9" spans="2:6" s="103" customFormat="1" ht="15" customHeight="1" x14ac:dyDescent="0.2">
      <c r="B9" s="73">
        <v>1.1000000000000001</v>
      </c>
      <c r="C9" s="77" t="s">
        <v>338</v>
      </c>
      <c r="D9" s="77"/>
      <c r="E9" s="77"/>
      <c r="F9" s="108"/>
    </row>
    <row r="10" spans="2:6" x14ac:dyDescent="0.2">
      <c r="B10" s="74"/>
      <c r="C10" s="75" t="s">
        <v>339</v>
      </c>
      <c r="D10" s="109" t="s">
        <v>340</v>
      </c>
      <c r="E10" s="109"/>
      <c r="F10" s="126">
        <v>800</v>
      </c>
    </row>
    <row r="11" spans="2:6" x14ac:dyDescent="0.2">
      <c r="B11" s="110"/>
      <c r="C11" s="111" t="s">
        <v>341</v>
      </c>
      <c r="D11" s="112" t="s">
        <v>342</v>
      </c>
      <c r="E11" s="112"/>
      <c r="F11" s="127">
        <v>600</v>
      </c>
    </row>
    <row r="12" spans="2:6" s="103" customFormat="1" ht="15" customHeight="1" x14ac:dyDescent="0.2">
      <c r="B12" s="73">
        <v>1.2</v>
      </c>
      <c r="C12" s="113" t="s">
        <v>343</v>
      </c>
      <c r="D12" s="77"/>
      <c r="E12" s="77"/>
      <c r="F12" s="108"/>
    </row>
    <row r="13" spans="2:6" x14ac:dyDescent="0.2">
      <c r="B13" s="462"/>
      <c r="C13" s="75" t="s">
        <v>344</v>
      </c>
      <c r="D13" s="109" t="s">
        <v>345</v>
      </c>
      <c r="E13" s="109"/>
      <c r="F13" s="126">
        <v>300</v>
      </c>
    </row>
    <row r="14" spans="2:6" x14ac:dyDescent="0.2">
      <c r="B14" s="463"/>
      <c r="C14" s="76" t="s">
        <v>346</v>
      </c>
      <c r="D14" s="90" t="s">
        <v>347</v>
      </c>
      <c r="E14" s="90"/>
      <c r="F14" s="128">
        <v>150</v>
      </c>
    </row>
    <row r="15" spans="2:6" s="72" customFormat="1" x14ac:dyDescent="0.2">
      <c r="B15" s="71"/>
      <c r="C15" s="71"/>
      <c r="D15" s="71"/>
      <c r="E15" s="71"/>
      <c r="F15" s="106"/>
    </row>
    <row r="16" spans="2:6" s="65" customFormat="1" ht="33.75" customHeight="1" x14ac:dyDescent="0.2">
      <c r="B16" s="452" t="s">
        <v>348</v>
      </c>
      <c r="C16" s="453"/>
      <c r="D16" s="453"/>
      <c r="E16" s="453"/>
      <c r="F16" s="454"/>
    </row>
    <row r="17" spans="2:6" s="66" customFormat="1" ht="26.25" customHeight="1" x14ac:dyDescent="0.2">
      <c r="B17" s="123"/>
      <c r="C17" s="124"/>
      <c r="D17" s="124"/>
      <c r="E17" s="125" t="s">
        <v>350</v>
      </c>
      <c r="F17" s="129" t="s">
        <v>366</v>
      </c>
    </row>
    <row r="18" spans="2:6" ht="15" customHeight="1" x14ac:dyDescent="0.2">
      <c r="B18" s="73">
        <v>2.1</v>
      </c>
      <c r="C18" s="77" t="s">
        <v>351</v>
      </c>
      <c r="D18" s="78"/>
      <c r="E18" s="79"/>
      <c r="F18" s="108"/>
    </row>
    <row r="19" spans="2:6" s="14" customFormat="1" x14ac:dyDescent="0.2">
      <c r="B19" s="80"/>
      <c r="C19" s="81" t="s">
        <v>70</v>
      </c>
      <c r="D19" s="82" t="s">
        <v>352</v>
      </c>
      <c r="E19" s="83" t="s">
        <v>367</v>
      </c>
      <c r="F19" s="132">
        <v>50</v>
      </c>
    </row>
    <row r="20" spans="2:6" s="14" customFormat="1" x14ac:dyDescent="0.2">
      <c r="B20" s="84"/>
      <c r="C20" s="85" t="s">
        <v>4</v>
      </c>
      <c r="D20" s="86" t="s">
        <v>353</v>
      </c>
      <c r="E20" s="87" t="s">
        <v>354</v>
      </c>
      <c r="F20" s="133">
        <v>20</v>
      </c>
    </row>
    <row r="21" spans="2:6" x14ac:dyDescent="0.2">
      <c r="B21" s="88"/>
      <c r="C21" s="89" t="s">
        <v>71</v>
      </c>
      <c r="D21" s="90" t="s">
        <v>355</v>
      </c>
      <c r="E21" s="91" t="s">
        <v>368</v>
      </c>
      <c r="F21" s="134">
        <v>15</v>
      </c>
    </row>
    <row r="22" spans="2:6" ht="15" customHeight="1" x14ac:dyDescent="0.2">
      <c r="B22" s="73">
        <v>2.2000000000000002</v>
      </c>
      <c r="C22" s="77" t="s">
        <v>356</v>
      </c>
      <c r="D22" s="78"/>
      <c r="E22" s="79"/>
      <c r="F22" s="114"/>
    </row>
    <row r="23" spans="2:6" x14ac:dyDescent="0.2">
      <c r="B23" s="92"/>
      <c r="C23" s="75" t="s">
        <v>66</v>
      </c>
      <c r="D23" s="93" t="s">
        <v>357</v>
      </c>
      <c r="E23" s="83" t="s">
        <v>367</v>
      </c>
      <c r="F23" s="132">
        <v>100</v>
      </c>
    </row>
    <row r="24" spans="2:6" x14ac:dyDescent="0.2">
      <c r="B24" s="94"/>
      <c r="C24" s="95" t="s">
        <v>67</v>
      </c>
      <c r="D24" s="96" t="s">
        <v>358</v>
      </c>
      <c r="E24" s="97" t="s">
        <v>367</v>
      </c>
      <c r="F24" s="133">
        <v>20</v>
      </c>
    </row>
    <row r="25" spans="2:6" x14ac:dyDescent="0.2">
      <c r="B25" s="94"/>
      <c r="C25" s="95" t="s">
        <v>68</v>
      </c>
      <c r="D25" s="98" t="s">
        <v>359</v>
      </c>
      <c r="E25" s="97" t="s">
        <v>354</v>
      </c>
      <c r="F25" s="133">
        <v>2.5</v>
      </c>
    </row>
    <row r="26" spans="2:6" x14ac:dyDescent="0.2">
      <c r="B26" s="94"/>
      <c r="C26" s="95" t="s">
        <v>69</v>
      </c>
      <c r="D26" s="98" t="s">
        <v>360</v>
      </c>
      <c r="E26" s="97" t="s">
        <v>354</v>
      </c>
      <c r="F26" s="133">
        <v>3.5</v>
      </c>
    </row>
    <row r="27" spans="2:6" x14ac:dyDescent="0.2">
      <c r="B27" s="88"/>
      <c r="C27" s="76" t="s">
        <v>5</v>
      </c>
      <c r="D27" s="90" t="s">
        <v>372</v>
      </c>
      <c r="E27" s="91" t="s">
        <v>333</v>
      </c>
      <c r="F27" s="134">
        <v>5</v>
      </c>
    </row>
    <row r="28" spans="2:6" ht="15" customHeight="1" x14ac:dyDescent="0.2">
      <c r="B28" s="73">
        <v>2.2999999999999998</v>
      </c>
      <c r="C28" s="77" t="s">
        <v>361</v>
      </c>
      <c r="D28" s="78"/>
      <c r="E28" s="79"/>
      <c r="F28" s="114"/>
    </row>
    <row r="29" spans="2:6" x14ac:dyDescent="0.2">
      <c r="B29" s="92"/>
      <c r="C29" s="75" t="s">
        <v>72</v>
      </c>
      <c r="D29" s="93" t="s">
        <v>362</v>
      </c>
      <c r="E29" s="83" t="s">
        <v>367</v>
      </c>
      <c r="F29" s="132">
        <v>50</v>
      </c>
    </row>
    <row r="30" spans="2:6" x14ac:dyDescent="0.2">
      <c r="B30" s="94"/>
      <c r="C30" s="95" t="s">
        <v>73</v>
      </c>
      <c r="D30" s="96" t="s">
        <v>363</v>
      </c>
      <c r="E30" s="97" t="s">
        <v>367</v>
      </c>
      <c r="F30" s="133">
        <v>20</v>
      </c>
    </row>
    <row r="31" spans="2:6" x14ac:dyDescent="0.2">
      <c r="B31" s="94"/>
      <c r="C31" s="95" t="s">
        <v>74</v>
      </c>
      <c r="D31" s="98" t="s">
        <v>364</v>
      </c>
      <c r="E31" s="97" t="s">
        <v>354</v>
      </c>
      <c r="F31" s="133">
        <v>2.5</v>
      </c>
    </row>
    <row r="32" spans="2:6" x14ac:dyDescent="0.2">
      <c r="B32" s="88"/>
      <c r="C32" s="76" t="s">
        <v>75</v>
      </c>
      <c r="D32" s="90" t="s">
        <v>365</v>
      </c>
      <c r="E32" s="99" t="s">
        <v>354</v>
      </c>
      <c r="F32" s="134">
        <v>3.5</v>
      </c>
    </row>
    <row r="33" spans="2:8" s="21" customFormat="1" x14ac:dyDescent="0.2">
      <c r="B33" s="115"/>
      <c r="C33" s="116"/>
      <c r="D33" s="117"/>
      <c r="E33" s="118"/>
      <c r="F33" s="118"/>
    </row>
    <row r="35" spans="2:8" s="65" customFormat="1" ht="33.75" customHeight="1" x14ac:dyDescent="0.2">
      <c r="B35" s="452" t="s">
        <v>330</v>
      </c>
      <c r="C35" s="455"/>
      <c r="D35" s="455"/>
      <c r="E35" s="455"/>
      <c r="F35" s="456"/>
    </row>
    <row r="36" spans="2:8" s="103" customFormat="1" ht="15" customHeight="1" x14ac:dyDescent="0.2">
      <c r="B36" s="457"/>
      <c r="C36" s="458"/>
      <c r="D36" s="459"/>
      <c r="E36" s="104" t="s">
        <v>350</v>
      </c>
      <c r="F36" s="105" t="s">
        <v>369</v>
      </c>
    </row>
    <row r="37" spans="2:8" ht="15" customHeight="1" x14ac:dyDescent="0.2">
      <c r="B37" s="73"/>
      <c r="C37" s="77" t="s">
        <v>329</v>
      </c>
      <c r="D37" s="78"/>
      <c r="E37" s="78"/>
      <c r="F37" s="130"/>
      <c r="G37" s="70"/>
      <c r="H37" s="70"/>
    </row>
    <row r="38" spans="2:8" ht="15" customHeight="1" x14ac:dyDescent="0.2">
      <c r="B38" s="135"/>
      <c r="C38" s="136"/>
      <c r="D38" s="145" t="s">
        <v>332</v>
      </c>
      <c r="E38" s="139" t="s">
        <v>354</v>
      </c>
      <c r="F38" s="138">
        <v>0</v>
      </c>
      <c r="G38" s="70"/>
      <c r="H38" s="70"/>
    </row>
    <row r="39" spans="2:8" x14ac:dyDescent="0.2">
      <c r="B39" s="94"/>
      <c r="C39" s="95"/>
      <c r="D39" s="146" t="s">
        <v>76</v>
      </c>
      <c r="E39" s="137" t="s">
        <v>354</v>
      </c>
      <c r="F39" s="138">
        <v>5</v>
      </c>
      <c r="G39" s="70"/>
      <c r="H39" s="70"/>
    </row>
    <row r="40" spans="2:8" x14ac:dyDescent="0.2">
      <c r="B40" s="94"/>
      <c r="C40" s="95"/>
      <c r="D40" s="146" t="s">
        <v>77</v>
      </c>
      <c r="E40" s="137" t="s">
        <v>354</v>
      </c>
      <c r="F40" s="138">
        <v>15</v>
      </c>
      <c r="G40" s="70"/>
      <c r="H40" s="70"/>
    </row>
    <row r="41" spans="2:8" x14ac:dyDescent="0.2">
      <c r="B41" s="94"/>
      <c r="C41" s="95"/>
      <c r="D41" s="146" t="s">
        <v>78</v>
      </c>
      <c r="E41" s="137" t="s">
        <v>349</v>
      </c>
      <c r="F41" s="140">
        <v>8</v>
      </c>
      <c r="G41" s="70"/>
      <c r="H41" s="70"/>
    </row>
    <row r="42" spans="2:8" x14ac:dyDescent="0.2">
      <c r="B42" s="141"/>
      <c r="C42" s="142"/>
      <c r="D42" s="147" t="s">
        <v>79</v>
      </c>
      <c r="E42" s="143" t="s">
        <v>80</v>
      </c>
      <c r="F42" s="144">
        <v>0.5</v>
      </c>
      <c r="G42" s="70"/>
      <c r="H42" s="70"/>
    </row>
    <row r="43" spans="2:8" ht="15" customHeight="1" x14ac:dyDescent="0.2">
      <c r="B43" s="73"/>
      <c r="C43" s="77" t="s">
        <v>331</v>
      </c>
      <c r="D43" s="78"/>
      <c r="E43" s="78"/>
      <c r="F43" s="130"/>
      <c r="G43" s="70"/>
      <c r="H43" s="70"/>
    </row>
    <row r="44" spans="2:8" x14ac:dyDescent="0.2">
      <c r="B44" s="94"/>
      <c r="C44" s="95"/>
      <c r="D44" s="96" t="s">
        <v>370</v>
      </c>
      <c r="E44" s="137" t="s">
        <v>371</v>
      </c>
      <c r="F44" s="138">
        <v>85</v>
      </c>
      <c r="G44" s="70"/>
      <c r="H44" s="70"/>
    </row>
    <row r="45" spans="2:8" x14ac:dyDescent="0.2">
      <c r="B45" s="119"/>
      <c r="C45" s="120"/>
      <c r="D45" s="121" t="s">
        <v>334</v>
      </c>
      <c r="E45" s="122" t="s">
        <v>354</v>
      </c>
      <c r="F45" s="131">
        <v>8</v>
      </c>
      <c r="G45" s="70"/>
      <c r="H45" s="70"/>
    </row>
  </sheetData>
  <protectedRanges>
    <protectedRange sqref="F19:F21 F23:F27 F29:F32" name="Rahmenbed"/>
  </protectedRanges>
  <mergeCells count="6">
    <mergeCell ref="B7:F7"/>
    <mergeCell ref="B35:F35"/>
    <mergeCell ref="B36:D36"/>
    <mergeCell ref="B8:D8"/>
    <mergeCell ref="B13:B14"/>
    <mergeCell ref="B16:F16"/>
  </mergeCells>
  <phoneticPr fontId="7" type="noConversion"/>
  <pageMargins left="0.98425196850393704" right="0.39370078740157483" top="0.39370078740157483" bottom="0.47244094488188981" header="0.31496062992125984" footer="0.31496062992125984"/>
  <pageSetup paperSize="9" orientation="portrait" horizontalDpi="1200" verticalDpi="1200" r:id="rId1"/>
  <headerFooter alignWithMargins="0">
    <oddFooter>&amp;L&amp;8&amp;Z&amp;F</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F118"/>
  <sheetViews>
    <sheetView showGridLines="0" workbookViewId="0">
      <selection activeCell="A3" sqref="A3"/>
    </sheetView>
  </sheetViews>
  <sheetFormatPr baseColWidth="10" defaultColWidth="11.42578125" defaultRowHeight="12.75" x14ac:dyDescent="0.2"/>
  <cols>
    <col min="1" max="3" width="7" style="23" customWidth="1"/>
    <col min="4" max="4" width="26.28515625" style="23" customWidth="1"/>
    <col min="5" max="6" width="7.5703125" style="23" customWidth="1"/>
    <col min="7" max="7" width="4.42578125" customWidth="1"/>
  </cols>
  <sheetData>
    <row r="1" spans="1:6" s="20" customFormat="1" ht="18" x14ac:dyDescent="0.25">
      <c r="A1" s="22" t="s">
        <v>294</v>
      </c>
      <c r="B1" s="22"/>
      <c r="C1" s="22"/>
      <c r="D1" s="22"/>
      <c r="E1" s="22"/>
      <c r="F1" s="22"/>
    </row>
    <row r="2" spans="1:6" ht="7.5" customHeight="1" x14ac:dyDescent="0.2"/>
    <row r="3" spans="1:6" ht="17.25" customHeight="1" x14ac:dyDescent="0.2">
      <c r="A3" s="23" t="s">
        <v>295</v>
      </c>
      <c r="E3" s="24" t="s">
        <v>292</v>
      </c>
    </row>
    <row r="4" spans="1:6" ht="7.5" customHeight="1" x14ac:dyDescent="0.2"/>
    <row r="5" spans="1:6" ht="18" customHeight="1" thickBot="1" x14ac:dyDescent="0.25">
      <c r="A5" s="36" t="s">
        <v>297</v>
      </c>
    </row>
    <row r="6" spans="1:6" ht="25.5" customHeight="1" x14ac:dyDescent="0.2">
      <c r="A6" s="58" t="s">
        <v>296</v>
      </c>
      <c r="B6" s="59" t="s">
        <v>178</v>
      </c>
      <c r="C6" s="59" t="s">
        <v>179</v>
      </c>
      <c r="D6" s="60" t="s">
        <v>180</v>
      </c>
      <c r="E6" s="61" t="s">
        <v>181</v>
      </c>
      <c r="F6" s="62" t="s">
        <v>182</v>
      </c>
    </row>
    <row r="7" spans="1:6" s="217" customFormat="1" ht="20.25" customHeight="1" thickBot="1" x14ac:dyDescent="0.25">
      <c r="A7" s="215">
        <v>1</v>
      </c>
      <c r="B7" s="216">
        <f>VLOOKUP($A$7,$A$10:$F$118,2,FALSE)</f>
        <v>0</v>
      </c>
      <c r="C7" s="216">
        <f>VLOOKUP($A$7,$A$10:$F$118,3,FALSE)</f>
        <v>0</v>
      </c>
      <c r="D7" s="216">
        <f>VLOOKUP($A$7,$A$10:$F$118,4,FALSE)</f>
        <v>0</v>
      </c>
      <c r="E7" s="216">
        <f>VLOOKUP($A$7,$A$10:$F$118,5,FALSE)</f>
        <v>0</v>
      </c>
      <c r="F7" s="218">
        <f>VLOOKUP($A$7,$A$10:$F$118,6,FALSE)</f>
        <v>0</v>
      </c>
    </row>
    <row r="8" spans="1:6" ht="15.75" customHeight="1" thickBot="1" x14ac:dyDescent="0.25"/>
    <row r="9" spans="1:6" ht="25.5" customHeight="1" x14ac:dyDescent="0.2">
      <c r="A9" s="204" t="s">
        <v>296</v>
      </c>
      <c r="B9" s="205" t="s">
        <v>178</v>
      </c>
      <c r="C9" s="205" t="s">
        <v>179</v>
      </c>
      <c r="D9" s="206" t="s">
        <v>180</v>
      </c>
      <c r="E9" s="207" t="s">
        <v>181</v>
      </c>
      <c r="F9" s="208" t="s">
        <v>182</v>
      </c>
    </row>
    <row r="10" spans="1:6" ht="14.25" customHeight="1" x14ac:dyDescent="0.2">
      <c r="A10" s="209">
        <v>1</v>
      </c>
      <c r="B10" s="25"/>
      <c r="C10" s="25"/>
      <c r="D10" s="35"/>
      <c r="E10" s="27"/>
      <c r="F10" s="210"/>
    </row>
    <row r="11" spans="1:6" ht="14.25" customHeight="1" x14ac:dyDescent="0.2">
      <c r="A11" s="209">
        <v>2</v>
      </c>
      <c r="B11" s="25">
        <v>201</v>
      </c>
      <c r="C11" s="25">
        <v>32</v>
      </c>
      <c r="D11" s="26" t="s">
        <v>183</v>
      </c>
      <c r="E11" s="27">
        <v>1051</v>
      </c>
      <c r="F11" s="210" t="s">
        <v>373</v>
      </c>
    </row>
    <row r="12" spans="1:6" ht="14.25" customHeight="1" x14ac:dyDescent="0.2">
      <c r="A12" s="209">
        <v>3</v>
      </c>
      <c r="B12" s="25">
        <v>301</v>
      </c>
      <c r="C12" s="25">
        <v>10</v>
      </c>
      <c r="D12" s="26" t="s">
        <v>185</v>
      </c>
      <c r="E12" s="27">
        <v>1021</v>
      </c>
      <c r="F12" s="210" t="s">
        <v>374</v>
      </c>
    </row>
    <row r="13" spans="1:6" ht="14.25" customHeight="1" x14ac:dyDescent="0.2">
      <c r="A13" s="209">
        <v>4</v>
      </c>
      <c r="B13" s="25">
        <v>501</v>
      </c>
      <c r="C13" s="25">
        <v>78</v>
      </c>
      <c r="D13" s="26" t="s">
        <v>188</v>
      </c>
      <c r="E13" s="27">
        <v>1121</v>
      </c>
      <c r="F13" s="210" t="s">
        <v>375</v>
      </c>
    </row>
    <row r="14" spans="1:6" ht="14.25" customHeight="1" x14ac:dyDescent="0.2">
      <c r="A14" s="209">
        <v>5</v>
      </c>
      <c r="B14" s="25">
        <v>502</v>
      </c>
      <c r="C14" s="25">
        <v>79</v>
      </c>
      <c r="D14" s="26" t="s">
        <v>190</v>
      </c>
      <c r="E14" s="27">
        <v>1122</v>
      </c>
      <c r="F14" s="210" t="s">
        <v>376</v>
      </c>
    </row>
    <row r="15" spans="1:6" ht="14.25" customHeight="1" x14ac:dyDescent="0.2">
      <c r="A15" s="209">
        <v>6</v>
      </c>
      <c r="B15" s="25">
        <v>503</v>
      </c>
      <c r="C15" s="25">
        <v>80</v>
      </c>
      <c r="D15" s="26" t="s">
        <v>192</v>
      </c>
      <c r="E15" s="27">
        <v>1123</v>
      </c>
      <c r="F15" s="210" t="s">
        <v>377</v>
      </c>
    </row>
    <row r="16" spans="1:6" ht="14.25" customHeight="1" x14ac:dyDescent="0.2">
      <c r="A16" s="209">
        <v>7</v>
      </c>
      <c r="B16" s="25">
        <v>302</v>
      </c>
      <c r="C16" s="25">
        <v>11</v>
      </c>
      <c r="D16" s="26" t="s">
        <v>194</v>
      </c>
      <c r="E16" s="27">
        <v>1022</v>
      </c>
      <c r="F16" s="210" t="s">
        <v>378</v>
      </c>
    </row>
    <row r="17" spans="1:6" ht="14.25" customHeight="1" x14ac:dyDescent="0.2">
      <c r="A17" s="209">
        <v>8</v>
      </c>
      <c r="B17" s="25">
        <v>303</v>
      </c>
      <c r="C17" s="25">
        <v>12</v>
      </c>
      <c r="D17" s="26" t="s">
        <v>196</v>
      </c>
      <c r="E17" s="27">
        <v>1023</v>
      </c>
      <c r="F17" s="210" t="s">
        <v>379</v>
      </c>
    </row>
    <row r="18" spans="1:6" ht="14.25" customHeight="1" x14ac:dyDescent="0.2">
      <c r="A18" s="209">
        <v>9</v>
      </c>
      <c r="B18" s="25">
        <v>401</v>
      </c>
      <c r="C18" s="25">
        <v>51</v>
      </c>
      <c r="D18" s="26" t="s">
        <v>198</v>
      </c>
      <c r="E18" s="27">
        <v>1081</v>
      </c>
      <c r="F18" s="210" t="s">
        <v>380</v>
      </c>
    </row>
    <row r="19" spans="1:6" ht="14.25" customHeight="1" x14ac:dyDescent="0.2">
      <c r="A19" s="209">
        <v>10</v>
      </c>
      <c r="B19" s="25">
        <v>202</v>
      </c>
      <c r="C19" s="25">
        <v>33</v>
      </c>
      <c r="D19" s="26" t="s">
        <v>200</v>
      </c>
      <c r="E19" s="27">
        <v>1052</v>
      </c>
      <c r="F19" s="210" t="s">
        <v>381</v>
      </c>
    </row>
    <row r="20" spans="1:6" ht="14.25" customHeight="1" x14ac:dyDescent="0.2">
      <c r="A20" s="209">
        <v>11</v>
      </c>
      <c r="B20" s="25">
        <v>504</v>
      </c>
      <c r="C20" s="25">
        <v>81</v>
      </c>
      <c r="D20" s="26" t="s">
        <v>202</v>
      </c>
      <c r="E20" s="27">
        <v>1125</v>
      </c>
      <c r="F20" s="210" t="s">
        <v>382</v>
      </c>
    </row>
    <row r="21" spans="1:6" ht="14.25" customHeight="1" x14ac:dyDescent="0.2">
      <c r="A21" s="209">
        <v>12</v>
      </c>
      <c r="B21" s="25">
        <v>402</v>
      </c>
      <c r="C21" s="25">
        <v>52</v>
      </c>
      <c r="D21" s="26" t="s">
        <v>204</v>
      </c>
      <c r="E21" s="27">
        <v>1082</v>
      </c>
      <c r="F21" s="210" t="s">
        <v>383</v>
      </c>
    </row>
    <row r="22" spans="1:6" ht="14.25" customHeight="1" x14ac:dyDescent="0.2">
      <c r="A22" s="209">
        <v>13</v>
      </c>
      <c r="B22" s="25">
        <v>403</v>
      </c>
      <c r="C22" s="25">
        <v>53</v>
      </c>
      <c r="D22" s="26" t="s">
        <v>206</v>
      </c>
      <c r="E22" s="27">
        <v>1083</v>
      </c>
      <c r="F22" s="210" t="s">
        <v>384</v>
      </c>
    </row>
    <row r="23" spans="1:6" ht="14.25" customHeight="1" x14ac:dyDescent="0.2">
      <c r="A23" s="209">
        <v>14</v>
      </c>
      <c r="B23" s="25">
        <v>505</v>
      </c>
      <c r="C23" s="25">
        <v>82</v>
      </c>
      <c r="D23" s="26" t="s">
        <v>208</v>
      </c>
      <c r="E23" s="27">
        <v>1125</v>
      </c>
      <c r="F23" s="210" t="s">
        <v>385</v>
      </c>
    </row>
    <row r="24" spans="1:6" ht="14.25" customHeight="1" x14ac:dyDescent="0.2">
      <c r="A24" s="209">
        <v>15</v>
      </c>
      <c r="B24" s="25">
        <v>203</v>
      </c>
      <c r="C24" s="25">
        <v>34</v>
      </c>
      <c r="D24" s="26" t="s">
        <v>210</v>
      </c>
      <c r="E24" s="27">
        <v>1053</v>
      </c>
      <c r="F24" s="210" t="s">
        <v>386</v>
      </c>
    </row>
    <row r="25" spans="1:6" ht="14.25" customHeight="1" x14ac:dyDescent="0.2">
      <c r="A25" s="209">
        <v>16</v>
      </c>
      <c r="B25" s="25">
        <v>601</v>
      </c>
      <c r="C25" s="25">
        <v>1</v>
      </c>
      <c r="D25" s="26" t="s">
        <v>212</v>
      </c>
      <c r="E25" s="27">
        <v>1001</v>
      </c>
      <c r="F25" s="210" t="s">
        <v>387</v>
      </c>
    </row>
    <row r="26" spans="1:6" ht="14.25" customHeight="1" x14ac:dyDescent="0.2">
      <c r="A26" s="209">
        <v>17</v>
      </c>
      <c r="B26" s="25">
        <v>506</v>
      </c>
      <c r="C26" s="25">
        <v>83</v>
      </c>
      <c r="D26" s="26" t="s">
        <v>214</v>
      </c>
      <c r="E26" s="27">
        <v>1126</v>
      </c>
      <c r="F26" s="210" t="s">
        <v>388</v>
      </c>
    </row>
    <row r="27" spans="1:6" ht="14.25" customHeight="1" x14ac:dyDescent="0.2">
      <c r="A27" s="209">
        <v>18</v>
      </c>
      <c r="B27" s="25">
        <v>204</v>
      </c>
      <c r="C27" s="25">
        <v>35</v>
      </c>
      <c r="D27" s="26" t="s">
        <v>216</v>
      </c>
      <c r="E27" s="27">
        <v>1054</v>
      </c>
      <c r="F27" s="210" t="s">
        <v>389</v>
      </c>
    </row>
    <row r="28" spans="1:6" ht="14.25" customHeight="1" x14ac:dyDescent="0.2">
      <c r="A28" s="209">
        <v>19</v>
      </c>
      <c r="B28" s="25">
        <v>507</v>
      </c>
      <c r="C28" s="25">
        <v>84</v>
      </c>
      <c r="D28" s="26" t="s">
        <v>218</v>
      </c>
      <c r="E28" s="27">
        <v>1127</v>
      </c>
      <c r="F28" s="210" t="s">
        <v>390</v>
      </c>
    </row>
    <row r="29" spans="1:6" ht="14.25" customHeight="1" x14ac:dyDescent="0.2">
      <c r="A29" s="209">
        <v>20</v>
      </c>
      <c r="B29" s="25">
        <v>404</v>
      </c>
      <c r="C29" s="25">
        <v>54</v>
      </c>
      <c r="D29" s="26" t="s">
        <v>220</v>
      </c>
      <c r="E29" s="27">
        <v>1084</v>
      </c>
      <c r="F29" s="210" t="s">
        <v>391</v>
      </c>
    </row>
    <row r="30" spans="1:6" ht="14.25" customHeight="1" x14ac:dyDescent="0.2">
      <c r="A30" s="209">
        <v>21</v>
      </c>
      <c r="B30" s="25">
        <v>304</v>
      </c>
      <c r="C30" s="25">
        <v>13</v>
      </c>
      <c r="D30" s="26" t="s">
        <v>222</v>
      </c>
      <c r="E30" s="27">
        <v>1024</v>
      </c>
      <c r="F30" s="210" t="s">
        <v>392</v>
      </c>
    </row>
    <row r="31" spans="1:6" ht="14.25" customHeight="1" x14ac:dyDescent="0.2">
      <c r="A31" s="209">
        <v>22</v>
      </c>
      <c r="B31" s="25">
        <v>602</v>
      </c>
      <c r="C31" s="25">
        <v>2</v>
      </c>
      <c r="D31" s="26" t="s">
        <v>224</v>
      </c>
      <c r="E31" s="27">
        <v>1002</v>
      </c>
      <c r="F31" s="210" t="s">
        <v>393</v>
      </c>
    </row>
    <row r="32" spans="1:6" ht="14.25" customHeight="1" x14ac:dyDescent="0.2">
      <c r="A32" s="209">
        <v>23</v>
      </c>
      <c r="B32" s="25">
        <v>305</v>
      </c>
      <c r="C32" s="25">
        <v>14</v>
      </c>
      <c r="D32" s="26" t="s">
        <v>226</v>
      </c>
      <c r="E32" s="27">
        <v>1025</v>
      </c>
      <c r="F32" s="210" t="s">
        <v>394</v>
      </c>
    </row>
    <row r="33" spans="1:6" ht="14.25" customHeight="1" x14ac:dyDescent="0.2">
      <c r="A33" s="209">
        <v>24</v>
      </c>
      <c r="B33" s="25">
        <v>306</v>
      </c>
      <c r="C33" s="25">
        <v>15</v>
      </c>
      <c r="D33" s="26" t="s">
        <v>228</v>
      </c>
      <c r="E33" s="27">
        <v>1026</v>
      </c>
      <c r="F33" s="210" t="s">
        <v>395</v>
      </c>
    </row>
    <row r="34" spans="1:6" ht="14.25" customHeight="1" x14ac:dyDescent="0.2">
      <c r="A34" s="209">
        <v>25</v>
      </c>
      <c r="B34" s="25">
        <v>603</v>
      </c>
      <c r="C34" s="25">
        <v>3</v>
      </c>
      <c r="D34" s="26" t="s">
        <v>230</v>
      </c>
      <c r="E34" s="27">
        <v>1003</v>
      </c>
      <c r="F34" s="210" t="s">
        <v>396</v>
      </c>
    </row>
    <row r="35" spans="1:6" ht="14.25" customHeight="1" x14ac:dyDescent="0.2">
      <c r="A35" s="209">
        <v>26</v>
      </c>
      <c r="B35" s="25">
        <v>508</v>
      </c>
      <c r="C35" s="25">
        <v>85</v>
      </c>
      <c r="D35" s="26" t="s">
        <v>232</v>
      </c>
      <c r="E35" s="27">
        <v>1128</v>
      </c>
      <c r="F35" s="210" t="s">
        <v>397</v>
      </c>
    </row>
    <row r="36" spans="1:6" ht="14.25" customHeight="1" x14ac:dyDescent="0.2">
      <c r="A36" s="209">
        <v>27</v>
      </c>
      <c r="B36" s="25">
        <v>509</v>
      </c>
      <c r="C36" s="25">
        <v>86</v>
      </c>
      <c r="D36" s="26" t="s">
        <v>234</v>
      </c>
      <c r="E36" s="27">
        <v>1129</v>
      </c>
      <c r="F36" s="210" t="s">
        <v>398</v>
      </c>
    </row>
    <row r="37" spans="1:6" ht="14.25" customHeight="1" x14ac:dyDescent="0.2">
      <c r="A37" s="209">
        <v>28</v>
      </c>
      <c r="B37" s="25">
        <v>604</v>
      </c>
      <c r="C37" s="25">
        <v>4</v>
      </c>
      <c r="D37" s="26" t="s">
        <v>236</v>
      </c>
      <c r="E37" s="27">
        <v>1004</v>
      </c>
      <c r="F37" s="210" t="s">
        <v>399</v>
      </c>
    </row>
    <row r="38" spans="1:6" ht="14.25" customHeight="1" x14ac:dyDescent="0.2">
      <c r="A38" s="209">
        <v>29</v>
      </c>
      <c r="B38" s="25">
        <v>307</v>
      </c>
      <c r="C38" s="25">
        <v>16</v>
      </c>
      <c r="D38" s="26" t="s">
        <v>238</v>
      </c>
      <c r="E38" s="27">
        <v>1030</v>
      </c>
      <c r="F38" s="210" t="s">
        <v>400</v>
      </c>
    </row>
    <row r="39" spans="1:6" ht="14.25" customHeight="1" x14ac:dyDescent="0.2">
      <c r="A39" s="209">
        <v>30</v>
      </c>
      <c r="B39" s="25">
        <v>510</v>
      </c>
      <c r="C39" s="25">
        <v>87</v>
      </c>
      <c r="D39" s="26" t="s">
        <v>240</v>
      </c>
      <c r="E39" s="27">
        <v>1130</v>
      </c>
      <c r="F39" s="210" t="s">
        <v>401</v>
      </c>
    </row>
    <row r="40" spans="1:6" ht="14.25" customHeight="1" x14ac:dyDescent="0.2">
      <c r="A40" s="209">
        <v>31</v>
      </c>
      <c r="B40" s="25">
        <v>405</v>
      </c>
      <c r="C40" s="25">
        <v>55</v>
      </c>
      <c r="D40" s="26" t="s">
        <v>242</v>
      </c>
      <c r="E40" s="27">
        <v>1085</v>
      </c>
      <c r="F40" s="210" t="s">
        <v>402</v>
      </c>
    </row>
    <row r="41" spans="1:6" ht="14.25" customHeight="1" x14ac:dyDescent="0.2">
      <c r="A41" s="209">
        <v>32</v>
      </c>
      <c r="B41" s="25">
        <v>205</v>
      </c>
      <c r="C41" s="25">
        <v>36</v>
      </c>
      <c r="D41" s="26" t="s">
        <v>244</v>
      </c>
      <c r="E41" s="27">
        <v>1055</v>
      </c>
      <c r="F41" s="210" t="s">
        <v>403</v>
      </c>
    </row>
    <row r="42" spans="1:6" ht="14.25" customHeight="1" x14ac:dyDescent="0.2">
      <c r="A42" s="209">
        <v>33</v>
      </c>
      <c r="B42" s="25">
        <v>206</v>
      </c>
      <c r="C42" s="25">
        <v>37</v>
      </c>
      <c r="D42" s="26" t="s">
        <v>246</v>
      </c>
      <c r="E42" s="27">
        <v>1056</v>
      </c>
      <c r="F42" s="210" t="s">
        <v>404</v>
      </c>
    </row>
    <row r="43" spans="1:6" ht="14.25" customHeight="1" x14ac:dyDescent="0.2">
      <c r="A43" s="209">
        <v>34</v>
      </c>
      <c r="B43" s="25">
        <v>511</v>
      </c>
      <c r="C43" s="25">
        <v>88</v>
      </c>
      <c r="D43" s="26" t="s">
        <v>248</v>
      </c>
      <c r="E43" s="27">
        <v>1131</v>
      </c>
      <c r="F43" s="210" t="s">
        <v>405</v>
      </c>
    </row>
    <row r="44" spans="1:6" ht="14.25" customHeight="1" x14ac:dyDescent="0.2">
      <c r="A44" s="209">
        <v>35</v>
      </c>
      <c r="B44" s="25">
        <v>406</v>
      </c>
      <c r="C44" s="25">
        <v>56</v>
      </c>
      <c r="D44" s="26" t="s">
        <v>250</v>
      </c>
      <c r="E44" s="27">
        <v>1086</v>
      </c>
      <c r="F44" s="210" t="s">
        <v>406</v>
      </c>
    </row>
    <row r="45" spans="1:6" ht="14.25" customHeight="1" x14ac:dyDescent="0.2">
      <c r="A45" s="209">
        <v>36</v>
      </c>
      <c r="B45" s="25">
        <v>407</v>
      </c>
      <c r="C45" s="25">
        <v>57</v>
      </c>
      <c r="D45" s="26" t="s">
        <v>252</v>
      </c>
      <c r="E45" s="27">
        <v>1081</v>
      </c>
      <c r="F45" s="210" t="s">
        <v>407</v>
      </c>
    </row>
    <row r="46" spans="1:6" ht="14.25" customHeight="1" x14ac:dyDescent="0.2">
      <c r="A46" s="209">
        <v>37</v>
      </c>
      <c r="B46" s="25">
        <v>308</v>
      </c>
      <c r="C46" s="25">
        <v>17</v>
      </c>
      <c r="D46" s="26" t="s">
        <v>254</v>
      </c>
      <c r="E46" s="27">
        <v>1030</v>
      </c>
      <c r="F46" s="210" t="s">
        <v>408</v>
      </c>
    </row>
    <row r="47" spans="1:6" ht="14.25" customHeight="1" x14ac:dyDescent="0.2">
      <c r="A47" s="209">
        <v>38</v>
      </c>
      <c r="B47" s="25">
        <v>605</v>
      </c>
      <c r="C47" s="25">
        <v>5</v>
      </c>
      <c r="D47" s="26" t="s">
        <v>256</v>
      </c>
      <c r="E47" s="27">
        <v>1005</v>
      </c>
      <c r="F47" s="210" t="s">
        <v>409</v>
      </c>
    </row>
    <row r="48" spans="1:6" ht="14.25" customHeight="1" x14ac:dyDescent="0.2">
      <c r="A48" s="209">
        <v>39</v>
      </c>
      <c r="B48" s="25">
        <v>512</v>
      </c>
      <c r="C48" s="25">
        <v>89</v>
      </c>
      <c r="D48" s="26" t="s">
        <v>258</v>
      </c>
      <c r="E48" s="27">
        <v>1132</v>
      </c>
      <c r="F48" s="210" t="s">
        <v>410</v>
      </c>
    </row>
    <row r="49" spans="1:6" ht="14.25" customHeight="1" x14ac:dyDescent="0.2">
      <c r="A49" s="209">
        <v>40</v>
      </c>
      <c r="B49" s="25">
        <v>309</v>
      </c>
      <c r="C49" s="25">
        <v>18</v>
      </c>
      <c r="D49" s="26" t="s">
        <v>260</v>
      </c>
      <c r="E49" s="27">
        <v>1039</v>
      </c>
      <c r="F49" s="210" t="s">
        <v>411</v>
      </c>
    </row>
    <row r="50" spans="1:6" ht="14.25" customHeight="1" x14ac:dyDescent="0.2">
      <c r="A50" s="209">
        <v>41</v>
      </c>
      <c r="B50" s="25">
        <v>408</v>
      </c>
      <c r="C50" s="25">
        <v>58</v>
      </c>
      <c r="D50" s="26" t="s">
        <v>262</v>
      </c>
      <c r="E50" s="27">
        <v>1088</v>
      </c>
      <c r="F50" s="210" t="s">
        <v>412</v>
      </c>
    </row>
    <row r="51" spans="1:6" ht="14.25" customHeight="1" x14ac:dyDescent="0.2">
      <c r="A51" s="209">
        <v>42</v>
      </c>
      <c r="B51" s="28">
        <v>310</v>
      </c>
      <c r="C51" s="28">
        <v>19</v>
      </c>
      <c r="D51" s="29" t="s">
        <v>264</v>
      </c>
      <c r="E51" s="30">
        <v>1030</v>
      </c>
      <c r="F51" s="210" t="s">
        <v>413</v>
      </c>
    </row>
    <row r="52" spans="1:6" ht="14.25" customHeight="1" x14ac:dyDescent="0.2">
      <c r="A52" s="209">
        <v>43</v>
      </c>
      <c r="B52" s="25">
        <v>311</v>
      </c>
      <c r="C52" s="25">
        <v>20</v>
      </c>
      <c r="D52" s="26" t="s">
        <v>266</v>
      </c>
      <c r="E52" s="27">
        <v>1031</v>
      </c>
      <c r="F52" s="210" t="s">
        <v>414</v>
      </c>
    </row>
    <row r="53" spans="1:6" ht="14.25" customHeight="1" x14ac:dyDescent="0.2">
      <c r="A53" s="209">
        <v>44</v>
      </c>
      <c r="B53" s="25">
        <v>312</v>
      </c>
      <c r="C53" s="25">
        <v>21</v>
      </c>
      <c r="D53" s="26" t="s">
        <v>268</v>
      </c>
      <c r="E53" s="27">
        <v>1032</v>
      </c>
      <c r="F53" s="210" t="s">
        <v>415</v>
      </c>
    </row>
    <row r="54" spans="1:6" ht="14.25" customHeight="1" x14ac:dyDescent="0.2">
      <c r="A54" s="209">
        <v>45</v>
      </c>
      <c r="B54" s="25">
        <v>207</v>
      </c>
      <c r="C54" s="25">
        <v>38</v>
      </c>
      <c r="D54" s="26" t="s">
        <v>270</v>
      </c>
      <c r="E54" s="27">
        <v>1057</v>
      </c>
      <c r="F54" s="210" t="s">
        <v>416</v>
      </c>
    </row>
    <row r="55" spans="1:6" ht="14.25" customHeight="1" x14ac:dyDescent="0.2">
      <c r="A55" s="209">
        <v>46</v>
      </c>
      <c r="B55" s="25">
        <v>208</v>
      </c>
      <c r="C55" s="25">
        <v>39</v>
      </c>
      <c r="D55" s="26" t="s">
        <v>272</v>
      </c>
      <c r="E55" s="27">
        <v>1058</v>
      </c>
      <c r="F55" s="210" t="s">
        <v>417</v>
      </c>
    </row>
    <row r="56" spans="1:6" ht="14.25" customHeight="1" x14ac:dyDescent="0.2">
      <c r="A56" s="209">
        <v>47</v>
      </c>
      <c r="B56" s="25">
        <v>313</v>
      </c>
      <c r="C56" s="25">
        <v>22</v>
      </c>
      <c r="D56" s="26" t="s">
        <v>274</v>
      </c>
      <c r="E56" s="27">
        <v>1033</v>
      </c>
      <c r="F56" s="210" t="s">
        <v>418</v>
      </c>
    </row>
    <row r="57" spans="1:6" ht="14.25" customHeight="1" x14ac:dyDescent="0.2">
      <c r="A57" s="209">
        <v>48</v>
      </c>
      <c r="B57" s="25">
        <v>409</v>
      </c>
      <c r="C57" s="25">
        <v>59</v>
      </c>
      <c r="D57" s="26" t="s">
        <v>276</v>
      </c>
      <c r="E57" s="27">
        <v>1089</v>
      </c>
      <c r="F57" s="210" t="s">
        <v>419</v>
      </c>
    </row>
    <row r="58" spans="1:6" ht="14.25" customHeight="1" x14ac:dyDescent="0.2">
      <c r="A58" s="209">
        <v>49</v>
      </c>
      <c r="B58" s="25">
        <v>513</v>
      </c>
      <c r="C58" s="25">
        <v>90</v>
      </c>
      <c r="D58" s="26" t="s">
        <v>278</v>
      </c>
      <c r="E58" s="27">
        <v>1128</v>
      </c>
      <c r="F58" s="210" t="s">
        <v>420</v>
      </c>
    </row>
    <row r="59" spans="1:6" ht="14.25" customHeight="1" x14ac:dyDescent="0.2">
      <c r="A59" s="209">
        <v>50</v>
      </c>
      <c r="B59" s="25">
        <v>209</v>
      </c>
      <c r="C59" s="25">
        <v>40</v>
      </c>
      <c r="D59" s="26" t="s">
        <v>280</v>
      </c>
      <c r="E59" s="27">
        <v>1059</v>
      </c>
      <c r="F59" s="210" t="s">
        <v>421</v>
      </c>
    </row>
    <row r="60" spans="1:6" ht="14.25" customHeight="1" x14ac:dyDescent="0.2">
      <c r="A60" s="209">
        <v>51</v>
      </c>
      <c r="B60" s="25">
        <v>410</v>
      </c>
      <c r="C60" s="25">
        <v>60</v>
      </c>
      <c r="D60" s="26" t="s">
        <v>284</v>
      </c>
      <c r="E60" s="31">
        <v>1104</v>
      </c>
      <c r="F60" s="210" t="s">
        <v>422</v>
      </c>
    </row>
    <row r="61" spans="1:6" ht="14.25" customHeight="1" x14ac:dyDescent="0.2">
      <c r="A61" s="209">
        <v>52</v>
      </c>
      <c r="B61" s="25">
        <v>514</v>
      </c>
      <c r="C61" s="25">
        <v>91</v>
      </c>
      <c r="D61" s="26" t="s">
        <v>286</v>
      </c>
      <c r="E61" s="27">
        <v>1140</v>
      </c>
      <c r="F61" s="210" t="s">
        <v>423</v>
      </c>
    </row>
    <row r="62" spans="1:6" ht="14.25" customHeight="1" x14ac:dyDescent="0.2">
      <c r="A62" s="209">
        <v>53</v>
      </c>
      <c r="B62" s="25">
        <v>314</v>
      </c>
      <c r="C62" s="25">
        <v>23</v>
      </c>
      <c r="D62" s="26" t="s">
        <v>288</v>
      </c>
      <c r="E62" s="27">
        <v>1032</v>
      </c>
      <c r="F62" s="210" t="s">
        <v>424</v>
      </c>
    </row>
    <row r="63" spans="1:6" ht="14.25" customHeight="1" x14ac:dyDescent="0.2">
      <c r="A63" s="209">
        <v>54</v>
      </c>
      <c r="B63" s="25">
        <v>210</v>
      </c>
      <c r="C63" s="25">
        <v>41</v>
      </c>
      <c r="D63" s="26" t="s">
        <v>290</v>
      </c>
      <c r="E63" s="27">
        <v>1061</v>
      </c>
      <c r="F63" s="210" t="s">
        <v>425</v>
      </c>
    </row>
    <row r="64" spans="1:6" s="21" customFormat="1" x14ac:dyDescent="0.2">
      <c r="A64" s="209">
        <v>55</v>
      </c>
      <c r="B64" s="25">
        <v>515</v>
      </c>
      <c r="C64" s="25">
        <v>92</v>
      </c>
      <c r="D64" s="26" t="s">
        <v>184</v>
      </c>
      <c r="E64" s="27">
        <v>1135</v>
      </c>
      <c r="F64" s="210" t="s">
        <v>426</v>
      </c>
    </row>
    <row r="65" spans="1:6" s="21" customFormat="1" ht="24" x14ac:dyDescent="0.2">
      <c r="A65" s="209">
        <v>56</v>
      </c>
      <c r="B65" s="25" t="s">
        <v>186</v>
      </c>
      <c r="C65" s="25">
        <v>42</v>
      </c>
      <c r="D65" s="26" t="s">
        <v>187</v>
      </c>
      <c r="E65" s="27">
        <v>1061</v>
      </c>
      <c r="F65" s="210" t="s">
        <v>427</v>
      </c>
    </row>
    <row r="66" spans="1:6" s="21" customFormat="1" x14ac:dyDescent="0.2">
      <c r="A66" s="209">
        <v>57</v>
      </c>
      <c r="B66" s="25">
        <v>211</v>
      </c>
      <c r="C66" s="25">
        <v>43</v>
      </c>
      <c r="D66" s="26" t="s">
        <v>189</v>
      </c>
      <c r="E66" s="27">
        <v>1062</v>
      </c>
      <c r="F66" s="210" t="s">
        <v>428</v>
      </c>
    </row>
    <row r="67" spans="1:6" s="21" customFormat="1" x14ac:dyDescent="0.2">
      <c r="A67" s="209">
        <v>58</v>
      </c>
      <c r="B67" s="25">
        <v>606</v>
      </c>
      <c r="C67" s="25">
        <v>6</v>
      </c>
      <c r="D67" s="26" t="s">
        <v>191</v>
      </c>
      <c r="E67" s="27">
        <v>1006</v>
      </c>
      <c r="F67" s="210" t="s">
        <v>429</v>
      </c>
    </row>
    <row r="68" spans="1:6" s="21" customFormat="1" x14ac:dyDescent="0.2">
      <c r="A68" s="209">
        <v>59</v>
      </c>
      <c r="B68" s="25">
        <v>411</v>
      </c>
      <c r="C68" s="25">
        <v>61</v>
      </c>
      <c r="D68" s="26" t="s">
        <v>193</v>
      </c>
      <c r="E68" s="27">
        <v>1091</v>
      </c>
      <c r="F68" s="210" t="s">
        <v>430</v>
      </c>
    </row>
    <row r="69" spans="1:6" s="21" customFormat="1" x14ac:dyDescent="0.2">
      <c r="A69" s="209">
        <v>60</v>
      </c>
      <c r="B69" s="25">
        <v>212</v>
      </c>
      <c r="C69" s="25">
        <v>44</v>
      </c>
      <c r="D69" s="26" t="s">
        <v>195</v>
      </c>
      <c r="E69" s="27">
        <v>1063</v>
      </c>
      <c r="F69" s="210" t="s">
        <v>431</v>
      </c>
    </row>
    <row r="70" spans="1:6" s="21" customFormat="1" x14ac:dyDescent="0.2">
      <c r="A70" s="209">
        <v>61</v>
      </c>
      <c r="B70" s="25">
        <v>213</v>
      </c>
      <c r="C70" s="25">
        <v>45</v>
      </c>
      <c r="D70" s="26" t="s">
        <v>197</v>
      </c>
      <c r="E70" s="27">
        <v>1064</v>
      </c>
      <c r="F70" s="210" t="s">
        <v>432</v>
      </c>
    </row>
    <row r="71" spans="1:6" s="21" customFormat="1" x14ac:dyDescent="0.2">
      <c r="A71" s="209">
        <v>62</v>
      </c>
      <c r="B71" s="25">
        <v>516</v>
      </c>
      <c r="C71" s="25">
        <v>93</v>
      </c>
      <c r="D71" s="26" t="s">
        <v>199</v>
      </c>
      <c r="E71" s="27">
        <v>1136</v>
      </c>
      <c r="F71" s="210" t="s">
        <v>433</v>
      </c>
    </row>
    <row r="72" spans="1:6" s="21" customFormat="1" x14ac:dyDescent="0.2">
      <c r="A72" s="209">
        <v>63</v>
      </c>
      <c r="B72" s="25">
        <v>315</v>
      </c>
      <c r="C72" s="25">
        <v>24</v>
      </c>
      <c r="D72" s="26" t="s">
        <v>201</v>
      </c>
      <c r="E72" s="27">
        <v>1030</v>
      </c>
      <c r="F72" s="210" t="s">
        <v>434</v>
      </c>
    </row>
    <row r="73" spans="1:6" s="21" customFormat="1" x14ac:dyDescent="0.2">
      <c r="A73" s="209">
        <v>64</v>
      </c>
      <c r="B73" s="25">
        <v>316</v>
      </c>
      <c r="C73" s="25">
        <v>25</v>
      </c>
      <c r="D73" s="26" t="s">
        <v>203</v>
      </c>
      <c r="E73" s="27">
        <v>1030</v>
      </c>
      <c r="F73" s="210" t="s">
        <v>435</v>
      </c>
    </row>
    <row r="74" spans="1:6" s="21" customFormat="1" x14ac:dyDescent="0.2">
      <c r="A74" s="209">
        <v>65</v>
      </c>
      <c r="B74" s="25">
        <v>517</v>
      </c>
      <c r="C74" s="25">
        <v>94</v>
      </c>
      <c r="D74" s="26" t="s">
        <v>205</v>
      </c>
      <c r="E74" s="27">
        <v>1137</v>
      </c>
      <c r="F74" s="210" t="s">
        <v>436</v>
      </c>
    </row>
    <row r="75" spans="1:6" s="21" customFormat="1" x14ac:dyDescent="0.2">
      <c r="A75" s="209">
        <v>66</v>
      </c>
      <c r="B75" s="25">
        <v>412</v>
      </c>
      <c r="C75" s="25">
        <v>62</v>
      </c>
      <c r="D75" s="26" t="s">
        <v>207</v>
      </c>
      <c r="E75" s="27">
        <v>1092</v>
      </c>
      <c r="F75" s="210" t="s">
        <v>437</v>
      </c>
    </row>
    <row r="76" spans="1:6" x14ac:dyDescent="0.2">
      <c r="A76" s="209">
        <v>67</v>
      </c>
      <c r="B76" s="25">
        <v>413</v>
      </c>
      <c r="C76" s="25">
        <v>63</v>
      </c>
      <c r="D76" s="26" t="s">
        <v>209</v>
      </c>
      <c r="E76" s="27">
        <v>1093</v>
      </c>
      <c r="F76" s="210" t="s">
        <v>438</v>
      </c>
    </row>
    <row r="77" spans="1:6" x14ac:dyDescent="0.2">
      <c r="A77" s="209">
        <v>68</v>
      </c>
      <c r="B77" s="25">
        <v>414</v>
      </c>
      <c r="C77" s="25">
        <v>64</v>
      </c>
      <c r="D77" s="26" t="s">
        <v>211</v>
      </c>
      <c r="E77" s="27">
        <v>1094</v>
      </c>
      <c r="F77" s="210" t="s">
        <v>439</v>
      </c>
    </row>
    <row r="78" spans="1:6" x14ac:dyDescent="0.2">
      <c r="A78" s="209">
        <v>69</v>
      </c>
      <c r="B78" s="25">
        <v>415</v>
      </c>
      <c r="C78" s="25">
        <v>65</v>
      </c>
      <c r="D78" s="26" t="s">
        <v>213</v>
      </c>
      <c r="E78" s="27">
        <v>1095</v>
      </c>
      <c r="F78" s="210" t="s">
        <v>440</v>
      </c>
    </row>
    <row r="79" spans="1:6" x14ac:dyDescent="0.2">
      <c r="A79" s="209">
        <v>70</v>
      </c>
      <c r="B79" s="25">
        <v>518</v>
      </c>
      <c r="C79" s="25">
        <v>95</v>
      </c>
      <c r="D79" s="26" t="s">
        <v>215</v>
      </c>
      <c r="E79" s="27">
        <v>1138</v>
      </c>
      <c r="F79" s="210" t="s">
        <v>441</v>
      </c>
    </row>
    <row r="80" spans="1:6" x14ac:dyDescent="0.2">
      <c r="A80" s="209">
        <v>71</v>
      </c>
      <c r="B80" s="25">
        <v>519</v>
      </c>
      <c r="C80" s="25">
        <v>96</v>
      </c>
      <c r="D80" s="26" t="s">
        <v>217</v>
      </c>
      <c r="E80" s="27">
        <v>1139</v>
      </c>
      <c r="F80" s="210" t="s">
        <v>442</v>
      </c>
    </row>
    <row r="81" spans="1:6" x14ac:dyDescent="0.2">
      <c r="A81" s="209">
        <v>72</v>
      </c>
      <c r="B81" s="25">
        <v>416</v>
      </c>
      <c r="C81" s="25">
        <v>66</v>
      </c>
      <c r="D81" s="26" t="s">
        <v>219</v>
      </c>
      <c r="E81" s="27">
        <v>1096</v>
      </c>
      <c r="F81" s="210" t="s">
        <v>443</v>
      </c>
    </row>
    <row r="82" spans="1:6" x14ac:dyDescent="0.2">
      <c r="A82" s="209">
        <v>73</v>
      </c>
      <c r="B82" s="25">
        <v>317</v>
      </c>
      <c r="C82" s="25">
        <v>26</v>
      </c>
      <c r="D82" s="26" t="s">
        <v>221</v>
      </c>
      <c r="E82" s="27">
        <v>1037</v>
      </c>
      <c r="F82" s="210" t="s">
        <v>444</v>
      </c>
    </row>
    <row r="83" spans="1:6" x14ac:dyDescent="0.2">
      <c r="A83" s="209">
        <v>74</v>
      </c>
      <c r="B83" s="25">
        <v>520</v>
      </c>
      <c r="C83" s="25">
        <v>97</v>
      </c>
      <c r="D83" s="26" t="s">
        <v>223</v>
      </c>
      <c r="E83" s="27">
        <v>1140</v>
      </c>
      <c r="F83" s="210" t="s">
        <v>445</v>
      </c>
    </row>
    <row r="84" spans="1:6" x14ac:dyDescent="0.2">
      <c r="A84" s="209">
        <v>75</v>
      </c>
      <c r="B84" s="25">
        <v>318</v>
      </c>
      <c r="C84" s="25">
        <v>27</v>
      </c>
      <c r="D84" s="26" t="s">
        <v>225</v>
      </c>
      <c r="E84" s="27">
        <v>1030</v>
      </c>
      <c r="F84" s="210" t="s">
        <v>446</v>
      </c>
    </row>
    <row r="85" spans="1:6" x14ac:dyDescent="0.2">
      <c r="A85" s="209">
        <v>76</v>
      </c>
      <c r="B85" s="25">
        <v>521</v>
      </c>
      <c r="C85" s="25">
        <v>98</v>
      </c>
      <c r="D85" s="26" t="s">
        <v>227</v>
      </c>
      <c r="E85" s="27">
        <v>1140</v>
      </c>
      <c r="F85" s="210" t="s">
        <v>447</v>
      </c>
    </row>
    <row r="86" spans="1:6" x14ac:dyDescent="0.2">
      <c r="A86" s="209">
        <v>77</v>
      </c>
      <c r="B86" s="25">
        <v>417</v>
      </c>
      <c r="C86" s="25">
        <v>67</v>
      </c>
      <c r="D86" s="26" t="s">
        <v>229</v>
      </c>
      <c r="E86" s="27">
        <v>1097</v>
      </c>
      <c r="F86" s="210" t="s">
        <v>448</v>
      </c>
    </row>
    <row r="87" spans="1:6" x14ac:dyDescent="0.2">
      <c r="A87" s="209">
        <v>78</v>
      </c>
      <c r="B87" s="25">
        <v>522</v>
      </c>
      <c r="C87" s="25">
        <v>99</v>
      </c>
      <c r="D87" s="26" t="s">
        <v>231</v>
      </c>
      <c r="E87" s="27">
        <v>1142</v>
      </c>
      <c r="F87" s="210" t="s">
        <v>449</v>
      </c>
    </row>
    <row r="88" spans="1:6" x14ac:dyDescent="0.2">
      <c r="A88" s="209">
        <v>79</v>
      </c>
      <c r="B88" s="25">
        <v>319</v>
      </c>
      <c r="C88" s="25">
        <v>28</v>
      </c>
      <c r="D88" s="26" t="s">
        <v>233</v>
      </c>
      <c r="E88" s="27">
        <v>1039</v>
      </c>
      <c r="F88" s="210" t="s">
        <v>450</v>
      </c>
    </row>
    <row r="89" spans="1:6" x14ac:dyDescent="0.2">
      <c r="A89" s="209">
        <v>80</v>
      </c>
      <c r="B89" s="25">
        <v>607</v>
      </c>
      <c r="C89" s="25">
        <v>7</v>
      </c>
      <c r="D89" s="26" t="s">
        <v>235</v>
      </c>
      <c r="E89" s="27">
        <v>1007</v>
      </c>
      <c r="F89" s="210" t="s">
        <v>451</v>
      </c>
    </row>
    <row r="90" spans="1:6" x14ac:dyDescent="0.2">
      <c r="A90" s="209">
        <v>81</v>
      </c>
      <c r="B90" s="25">
        <v>214</v>
      </c>
      <c r="C90" s="25">
        <v>46</v>
      </c>
      <c r="D90" s="26" t="s">
        <v>237</v>
      </c>
      <c r="E90" s="27">
        <v>1065</v>
      </c>
      <c r="F90" s="210" t="s">
        <v>452</v>
      </c>
    </row>
    <row r="91" spans="1:6" x14ac:dyDescent="0.2">
      <c r="A91" s="209">
        <v>82</v>
      </c>
      <c r="B91" s="25">
        <v>320</v>
      </c>
      <c r="C91" s="25">
        <v>29</v>
      </c>
      <c r="D91" s="26" t="s">
        <v>239</v>
      </c>
      <c r="E91" s="27">
        <v>1040</v>
      </c>
      <c r="F91" s="210" t="s">
        <v>453</v>
      </c>
    </row>
    <row r="92" spans="1:6" x14ac:dyDescent="0.2">
      <c r="A92" s="209">
        <v>83</v>
      </c>
      <c r="B92" s="25">
        <v>418</v>
      </c>
      <c r="C92" s="25">
        <v>68</v>
      </c>
      <c r="D92" s="26" t="s">
        <v>241</v>
      </c>
      <c r="E92" s="27">
        <v>1098</v>
      </c>
      <c r="F92" s="210" t="s">
        <v>454</v>
      </c>
    </row>
    <row r="93" spans="1:6" x14ac:dyDescent="0.2">
      <c r="A93" s="209">
        <v>84</v>
      </c>
      <c r="B93" s="25">
        <v>419</v>
      </c>
      <c r="C93" s="25">
        <v>69</v>
      </c>
      <c r="D93" s="26" t="s">
        <v>243</v>
      </c>
      <c r="E93" s="27">
        <v>1099</v>
      </c>
      <c r="F93" s="210" t="s">
        <v>455</v>
      </c>
    </row>
    <row r="94" spans="1:6" x14ac:dyDescent="0.2">
      <c r="A94" s="209">
        <v>85</v>
      </c>
      <c r="B94" s="25">
        <v>420</v>
      </c>
      <c r="C94" s="25">
        <v>70</v>
      </c>
      <c r="D94" s="26" t="s">
        <v>245</v>
      </c>
      <c r="E94" s="27">
        <v>1100</v>
      </c>
      <c r="F94" s="210" t="s">
        <v>456</v>
      </c>
    </row>
    <row r="95" spans="1:6" x14ac:dyDescent="0.2">
      <c r="A95" s="209">
        <v>86</v>
      </c>
      <c r="B95" s="25">
        <v>321</v>
      </c>
      <c r="C95" s="25">
        <v>30</v>
      </c>
      <c r="D95" s="26" t="s">
        <v>247</v>
      </c>
      <c r="E95" s="27">
        <v>1041</v>
      </c>
      <c r="F95" s="210" t="s">
        <v>457</v>
      </c>
    </row>
    <row r="96" spans="1:6" x14ac:dyDescent="0.2">
      <c r="A96" s="209">
        <v>87</v>
      </c>
      <c r="B96" s="25">
        <v>523</v>
      </c>
      <c r="C96" s="25">
        <v>100</v>
      </c>
      <c r="D96" s="26" t="s">
        <v>249</v>
      </c>
      <c r="E96" s="27">
        <v>1143</v>
      </c>
      <c r="F96" s="210" t="s">
        <v>458</v>
      </c>
    </row>
    <row r="97" spans="1:6" x14ac:dyDescent="0.2">
      <c r="A97" s="209">
        <v>88</v>
      </c>
      <c r="B97" s="25">
        <v>608</v>
      </c>
      <c r="C97" s="25">
        <v>8</v>
      </c>
      <c r="D97" s="26" t="s">
        <v>251</v>
      </c>
      <c r="E97" s="27">
        <v>1008</v>
      </c>
      <c r="F97" s="210" t="s">
        <v>459</v>
      </c>
    </row>
    <row r="98" spans="1:6" x14ac:dyDescent="0.2">
      <c r="A98" s="209">
        <v>89</v>
      </c>
      <c r="B98" s="25">
        <v>421</v>
      </c>
      <c r="C98" s="25">
        <v>71</v>
      </c>
      <c r="D98" s="26" t="s">
        <v>253</v>
      </c>
      <c r="E98" s="27">
        <v>1081</v>
      </c>
      <c r="F98" s="210" t="s">
        <v>460</v>
      </c>
    </row>
    <row r="99" spans="1:6" x14ac:dyDescent="0.2">
      <c r="A99" s="209">
        <v>90</v>
      </c>
      <c r="B99" s="25">
        <v>215</v>
      </c>
      <c r="C99" s="25">
        <v>47</v>
      </c>
      <c r="D99" s="26" t="s">
        <v>255</v>
      </c>
      <c r="E99" s="27">
        <v>1066</v>
      </c>
      <c r="F99" s="210" t="s">
        <v>461</v>
      </c>
    </row>
    <row r="100" spans="1:6" x14ac:dyDescent="0.2">
      <c r="A100" s="209">
        <v>91</v>
      </c>
      <c r="B100" s="25">
        <v>422</v>
      </c>
      <c r="C100" s="25">
        <v>72</v>
      </c>
      <c r="D100" s="26" t="s">
        <v>257</v>
      </c>
      <c r="E100" s="27">
        <v>1102</v>
      </c>
      <c r="F100" s="210" t="s">
        <v>462</v>
      </c>
    </row>
    <row r="101" spans="1:6" x14ac:dyDescent="0.2">
      <c r="A101" s="209">
        <v>92</v>
      </c>
      <c r="B101" s="25">
        <v>322</v>
      </c>
      <c r="C101" s="25">
        <v>31</v>
      </c>
      <c r="D101" s="26" t="s">
        <v>259</v>
      </c>
      <c r="E101" s="27">
        <v>1030</v>
      </c>
      <c r="F101" s="210" t="s">
        <v>463</v>
      </c>
    </row>
    <row r="102" spans="1:6" x14ac:dyDescent="0.2">
      <c r="A102" s="209">
        <v>93</v>
      </c>
      <c r="B102" s="25">
        <v>423</v>
      </c>
      <c r="C102" s="25">
        <v>73</v>
      </c>
      <c r="D102" s="26" t="s">
        <v>261</v>
      </c>
      <c r="E102" s="27">
        <v>1103</v>
      </c>
      <c r="F102" s="210" t="s">
        <v>464</v>
      </c>
    </row>
    <row r="103" spans="1:6" x14ac:dyDescent="0.2">
      <c r="A103" s="209">
        <v>94</v>
      </c>
      <c r="B103" s="25">
        <v>424</v>
      </c>
      <c r="C103" s="25">
        <v>74</v>
      </c>
      <c r="D103" s="26" t="s">
        <v>263</v>
      </c>
      <c r="E103" s="27">
        <v>1104</v>
      </c>
      <c r="F103" s="210" t="s">
        <v>465</v>
      </c>
    </row>
    <row r="104" spans="1:6" x14ac:dyDescent="0.2">
      <c r="A104" s="209">
        <v>95</v>
      </c>
      <c r="B104" s="25">
        <v>216</v>
      </c>
      <c r="C104" s="25">
        <v>48</v>
      </c>
      <c r="D104" s="26" t="s">
        <v>265</v>
      </c>
      <c r="E104" s="27">
        <v>1067</v>
      </c>
      <c r="F104" s="210" t="s">
        <v>466</v>
      </c>
    </row>
    <row r="105" spans="1:6" x14ac:dyDescent="0.2">
      <c r="A105" s="209">
        <v>96</v>
      </c>
      <c r="B105" s="25">
        <v>524</v>
      </c>
      <c r="C105" s="25">
        <v>101</v>
      </c>
      <c r="D105" s="26" t="s">
        <v>267</v>
      </c>
      <c r="E105" s="27">
        <v>1125</v>
      </c>
      <c r="F105" s="210" t="s">
        <v>467</v>
      </c>
    </row>
    <row r="106" spans="1:6" x14ac:dyDescent="0.2">
      <c r="A106" s="209">
        <v>97</v>
      </c>
      <c r="B106" s="25">
        <v>525</v>
      </c>
      <c r="C106" s="25">
        <v>102</v>
      </c>
      <c r="D106" s="26" t="s">
        <v>269</v>
      </c>
      <c r="E106" s="27">
        <v>1145</v>
      </c>
      <c r="F106" s="210" t="s">
        <v>468</v>
      </c>
    </row>
    <row r="107" spans="1:6" x14ac:dyDescent="0.2">
      <c r="A107" s="209">
        <v>98</v>
      </c>
      <c r="B107" s="25">
        <v>217</v>
      </c>
      <c r="C107" s="25">
        <v>49</v>
      </c>
      <c r="D107" s="26" t="s">
        <v>271</v>
      </c>
      <c r="E107" s="27">
        <v>1068</v>
      </c>
      <c r="F107" s="210" t="s">
        <v>469</v>
      </c>
    </row>
    <row r="108" spans="1:6" x14ac:dyDescent="0.2">
      <c r="A108" s="209">
        <v>99</v>
      </c>
      <c r="B108" s="25">
        <v>526</v>
      </c>
      <c r="C108" s="25">
        <v>103</v>
      </c>
      <c r="D108" s="26" t="s">
        <v>273</v>
      </c>
      <c r="E108" s="27">
        <v>1146</v>
      </c>
      <c r="F108" s="210" t="s">
        <v>470</v>
      </c>
    </row>
    <row r="109" spans="1:6" x14ac:dyDescent="0.2">
      <c r="A109" s="209">
        <v>100</v>
      </c>
      <c r="B109" s="25">
        <v>218</v>
      </c>
      <c r="C109" s="25">
        <v>50</v>
      </c>
      <c r="D109" s="26" t="s">
        <v>275</v>
      </c>
      <c r="E109" s="27">
        <v>1069</v>
      </c>
      <c r="F109" s="210" t="s">
        <v>471</v>
      </c>
    </row>
    <row r="110" spans="1:6" x14ac:dyDescent="0.2">
      <c r="A110" s="209">
        <v>101</v>
      </c>
      <c r="B110" s="25"/>
      <c r="C110" s="25"/>
      <c r="D110" s="26" t="s">
        <v>0</v>
      </c>
      <c r="E110" s="27"/>
      <c r="F110" s="210" t="s">
        <v>1</v>
      </c>
    </row>
    <row r="111" spans="1:6" x14ac:dyDescent="0.2">
      <c r="A111" s="209">
        <v>102</v>
      </c>
      <c r="B111" s="25">
        <v>527</v>
      </c>
      <c r="C111" s="25">
        <v>104</v>
      </c>
      <c r="D111" s="26" t="s">
        <v>277</v>
      </c>
      <c r="E111" s="27">
        <v>1147</v>
      </c>
      <c r="F111" s="210" t="s">
        <v>472</v>
      </c>
    </row>
    <row r="112" spans="1:6" x14ac:dyDescent="0.2">
      <c r="A112" s="209">
        <v>103</v>
      </c>
      <c r="B112" s="25">
        <v>425</v>
      </c>
      <c r="C112" s="25">
        <v>75</v>
      </c>
      <c r="D112" s="26" t="s">
        <v>279</v>
      </c>
      <c r="E112" s="27">
        <v>1104</v>
      </c>
      <c r="F112" s="210" t="s">
        <v>473</v>
      </c>
    </row>
    <row r="113" spans="1:6" ht="24" x14ac:dyDescent="0.2">
      <c r="A113" s="209">
        <v>104</v>
      </c>
      <c r="B113" s="25" t="s">
        <v>281</v>
      </c>
      <c r="C113" s="25" t="s">
        <v>282</v>
      </c>
      <c r="D113" s="26" t="s">
        <v>283</v>
      </c>
      <c r="E113" s="27">
        <v>1151</v>
      </c>
      <c r="F113" s="210" t="s">
        <v>474</v>
      </c>
    </row>
    <row r="114" spans="1:6" x14ac:dyDescent="0.2">
      <c r="A114" s="209">
        <v>105</v>
      </c>
      <c r="B114" s="25">
        <v>528</v>
      </c>
      <c r="C114" s="25">
        <v>105</v>
      </c>
      <c r="D114" s="26" t="s">
        <v>285</v>
      </c>
      <c r="E114" s="27">
        <v>1151</v>
      </c>
      <c r="F114" s="210" t="s">
        <v>474</v>
      </c>
    </row>
    <row r="115" spans="1:6" x14ac:dyDescent="0.2">
      <c r="A115" s="209">
        <v>106</v>
      </c>
      <c r="B115" s="32">
        <v>529</v>
      </c>
      <c r="C115" s="32">
        <v>106</v>
      </c>
      <c r="D115" s="33" t="s">
        <v>287</v>
      </c>
      <c r="E115" s="34">
        <v>1151</v>
      </c>
      <c r="F115" s="210" t="s">
        <v>475</v>
      </c>
    </row>
    <row r="116" spans="1:6" x14ac:dyDescent="0.2">
      <c r="A116" s="209">
        <v>107</v>
      </c>
      <c r="B116" s="25">
        <v>426</v>
      </c>
      <c r="C116" s="25">
        <v>76</v>
      </c>
      <c r="D116" s="26" t="s">
        <v>289</v>
      </c>
      <c r="E116" s="27">
        <v>1104</v>
      </c>
      <c r="F116" s="210" t="s">
        <v>476</v>
      </c>
    </row>
    <row r="117" spans="1:6" x14ac:dyDescent="0.2">
      <c r="A117" s="209">
        <v>108</v>
      </c>
      <c r="B117" s="25">
        <v>427</v>
      </c>
      <c r="C117" s="25">
        <v>77</v>
      </c>
      <c r="D117" s="26" t="s">
        <v>291</v>
      </c>
      <c r="E117" s="27">
        <v>1107</v>
      </c>
      <c r="F117" s="210" t="s">
        <v>477</v>
      </c>
    </row>
    <row r="118" spans="1:6" ht="13.5" thickBot="1" x14ac:dyDescent="0.25">
      <c r="A118" s="209">
        <v>109</v>
      </c>
      <c r="B118" s="211">
        <v>530</v>
      </c>
      <c r="C118" s="211">
        <v>107</v>
      </c>
      <c r="D118" s="212" t="s">
        <v>293</v>
      </c>
      <c r="E118" s="213">
        <v>1150</v>
      </c>
      <c r="F118" s="214" t="s">
        <v>478</v>
      </c>
    </row>
  </sheetData>
  <phoneticPr fontId="7" type="noConversion"/>
  <pageMargins left="0.75" right="0.75" top="1" bottom="1" header="0.4921259845" footer="0.4921259845"/>
  <pageSetup paperSize="9" fitToHeight="0" orientation="portrait" horizontalDpi="1200" verticalDpi="1200" r:id="rId1"/>
  <headerFooter alignWithMargins="0">
    <oddFooter>&amp;L&amp;8&amp;Z&amp;F&amp;R&amp;8&amp;P/&amp;N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C54"/>
  <sheetViews>
    <sheetView showGridLines="0" zoomScaleNormal="100" workbookViewId="0">
      <selection activeCell="C24" sqref="C24"/>
    </sheetView>
  </sheetViews>
  <sheetFormatPr baseColWidth="10" defaultColWidth="11.42578125" defaultRowHeight="12.75" x14ac:dyDescent="0.2"/>
  <cols>
    <col min="1" max="1" width="3.42578125" customWidth="1"/>
    <col min="2" max="2" width="131.42578125" style="8" customWidth="1"/>
    <col min="3" max="3" width="13.5703125" style="8" customWidth="1"/>
  </cols>
  <sheetData>
    <row r="1" spans="1:3" s="7" customFormat="1" ht="18" x14ac:dyDescent="0.2">
      <c r="A1" s="37" t="s">
        <v>302</v>
      </c>
    </row>
    <row r="2" spans="1:3" ht="10.5" customHeight="1" x14ac:dyDescent="0.2">
      <c r="B2" s="10"/>
      <c r="C2" s="10"/>
    </row>
    <row r="3" spans="1:3" ht="12.75" customHeight="1" x14ac:dyDescent="0.2">
      <c r="A3" s="7" t="s">
        <v>310</v>
      </c>
      <c r="B3"/>
      <c r="C3"/>
    </row>
    <row r="4" spans="1:3" s="7" customFormat="1" ht="12.75" customHeight="1" x14ac:dyDescent="0.2">
      <c r="A4" s="45"/>
      <c r="B4" s="39" t="s">
        <v>174</v>
      </c>
      <c r="C4" s="38" t="s">
        <v>311</v>
      </c>
    </row>
    <row r="5" spans="1:3" ht="12.75" customHeight="1" x14ac:dyDescent="0.2">
      <c r="A5" s="46"/>
      <c r="B5" s="56" t="str">
        <f>IF(B23="","",CONCATENATE(B23," in ",B9))</f>
        <v>2 Rutsch / Murgang, Entstehungsgebiet; gross in 4 Tannen- und Fichten-Tannenwälder</v>
      </c>
      <c r="C5" s="57" t="str">
        <f>IF(OR(C9="",C23=""),"",CONCATENATE(C23,C9))</f>
        <v>24</v>
      </c>
    </row>
    <row r="6" spans="1:3" ht="12.75" customHeight="1" x14ac:dyDescent="0.2">
      <c r="B6" s="10"/>
      <c r="C6" s="10"/>
    </row>
    <row r="7" spans="1:3" ht="12.75" customHeight="1" x14ac:dyDescent="0.2">
      <c r="A7" s="7" t="s">
        <v>304</v>
      </c>
      <c r="B7"/>
      <c r="C7"/>
    </row>
    <row r="8" spans="1:3" s="7" customFormat="1" ht="12.75" customHeight="1" x14ac:dyDescent="0.2">
      <c r="A8" s="45" t="s">
        <v>177</v>
      </c>
      <c r="B8" s="39" t="s">
        <v>301</v>
      </c>
      <c r="C8" s="38" t="s">
        <v>312</v>
      </c>
    </row>
    <row r="9" spans="1:3" ht="12.75" customHeight="1" x14ac:dyDescent="0.2">
      <c r="A9" s="57">
        <v>6</v>
      </c>
      <c r="B9" s="46" t="str">
        <f>IF(A9=1,"",VLOOKUP(A9,A12:C20,2,FALSE))</f>
        <v>4 Tannen- und Fichten-Tannenwälder</v>
      </c>
      <c r="C9" s="47">
        <f>IF(A9=1,"",VLOOKUP(A9,A12:C20,3,FALSE))</f>
        <v>4</v>
      </c>
    </row>
    <row r="10" spans="1:3" ht="12.75" customHeight="1" x14ac:dyDescent="0.2">
      <c r="A10" s="48"/>
      <c r="B10"/>
      <c r="C10"/>
    </row>
    <row r="11" spans="1:3" x14ac:dyDescent="0.2">
      <c r="A11" s="45" t="s">
        <v>177</v>
      </c>
      <c r="B11" s="38" t="s">
        <v>301</v>
      </c>
      <c r="C11" s="38" t="s">
        <v>312</v>
      </c>
    </row>
    <row r="12" spans="1:3" x14ac:dyDescent="0.2">
      <c r="A12" s="49">
        <v>1</v>
      </c>
      <c r="B12" s="40"/>
      <c r="C12" s="40"/>
    </row>
    <row r="13" spans="1:3" x14ac:dyDescent="0.2">
      <c r="A13" s="50">
        <v>2</v>
      </c>
      <c r="B13" s="41" t="s">
        <v>51</v>
      </c>
      <c r="C13" s="54" t="s">
        <v>306</v>
      </c>
    </row>
    <row r="14" spans="1:3" x14ac:dyDescent="0.2">
      <c r="A14" s="50">
        <v>3</v>
      </c>
      <c r="B14" s="41" t="s">
        <v>58</v>
      </c>
      <c r="C14" s="54" t="s">
        <v>307</v>
      </c>
    </row>
    <row r="15" spans="1:3" x14ac:dyDescent="0.2">
      <c r="A15" s="50">
        <v>4</v>
      </c>
      <c r="B15" s="41" t="s">
        <v>62</v>
      </c>
      <c r="C15" s="54">
        <v>2</v>
      </c>
    </row>
    <row r="16" spans="1:3" x14ac:dyDescent="0.2">
      <c r="A16" s="50">
        <v>5</v>
      </c>
      <c r="B16" s="41" t="s">
        <v>83</v>
      </c>
      <c r="C16" s="54">
        <v>3</v>
      </c>
    </row>
    <row r="17" spans="1:3" x14ac:dyDescent="0.2">
      <c r="A17" s="50">
        <v>6</v>
      </c>
      <c r="B17" s="41" t="s">
        <v>89</v>
      </c>
      <c r="C17" s="54">
        <v>4</v>
      </c>
    </row>
    <row r="18" spans="1:3" x14ac:dyDescent="0.2">
      <c r="A18" s="50">
        <v>7</v>
      </c>
      <c r="B18" s="41" t="s">
        <v>96</v>
      </c>
      <c r="C18" s="54" t="s">
        <v>308</v>
      </c>
    </row>
    <row r="19" spans="1:3" x14ac:dyDescent="0.2">
      <c r="A19" s="51">
        <v>8</v>
      </c>
      <c r="B19" s="42" t="s">
        <v>103</v>
      </c>
      <c r="C19" s="55" t="s">
        <v>309</v>
      </c>
    </row>
    <row r="20" spans="1:3" s="18" customFormat="1" x14ac:dyDescent="0.2">
      <c r="A20" s="64"/>
    </row>
    <row r="21" spans="1:3" ht="12.75" customHeight="1" x14ac:dyDescent="0.2">
      <c r="A21" s="53" t="s">
        <v>305</v>
      </c>
      <c r="B21"/>
      <c r="C21"/>
    </row>
    <row r="22" spans="1:3" s="7" customFormat="1" ht="12.75" customHeight="1" x14ac:dyDescent="0.2">
      <c r="A22" s="45" t="s">
        <v>177</v>
      </c>
      <c r="B22" s="39" t="s">
        <v>301</v>
      </c>
      <c r="C22" s="38" t="s">
        <v>312</v>
      </c>
    </row>
    <row r="23" spans="1:3" ht="12.75" customHeight="1" x14ac:dyDescent="0.2">
      <c r="A23" s="63">
        <v>7</v>
      </c>
      <c r="B23" s="46" t="str">
        <f>IF(A23=1,"",VLOOKUP(A23,A26:C42,2,FALSE))</f>
        <v>2 Rutsch / Murgang, Entstehungsgebiet; gross</v>
      </c>
      <c r="C23" s="47">
        <f>IF(A23=1,"",VLOOKUP(A23,A26:C42,3,FALSE))</f>
        <v>2</v>
      </c>
    </row>
    <row r="24" spans="1:3" s="1" customFormat="1" x14ac:dyDescent="0.2">
      <c r="A24" s="52"/>
      <c r="B24" s="43"/>
      <c r="C24" s="43"/>
    </row>
    <row r="25" spans="1:3" x14ac:dyDescent="0.2">
      <c r="A25" s="45" t="s">
        <v>177</v>
      </c>
      <c r="B25" s="39" t="s">
        <v>169</v>
      </c>
      <c r="C25" s="38" t="s">
        <v>312</v>
      </c>
    </row>
    <row r="26" spans="1:3" x14ac:dyDescent="0.2">
      <c r="A26" s="49">
        <v>1</v>
      </c>
      <c r="B26" s="44"/>
      <c r="C26" s="44"/>
    </row>
    <row r="27" spans="1:3" x14ac:dyDescent="0.2">
      <c r="A27" s="50">
        <v>2</v>
      </c>
      <c r="B27" s="41" t="s">
        <v>314</v>
      </c>
      <c r="C27" s="41">
        <v>1</v>
      </c>
    </row>
    <row r="28" spans="1:3" x14ac:dyDescent="0.2">
      <c r="A28" s="50">
        <v>3</v>
      </c>
      <c r="B28" s="41" t="s">
        <v>315</v>
      </c>
      <c r="C28" s="41">
        <v>1</v>
      </c>
    </row>
    <row r="29" spans="1:3" x14ac:dyDescent="0.2">
      <c r="A29" s="50">
        <v>4</v>
      </c>
      <c r="B29" s="41" t="s">
        <v>316</v>
      </c>
      <c r="C29" s="41">
        <v>1</v>
      </c>
    </row>
    <row r="30" spans="1:3" x14ac:dyDescent="0.2">
      <c r="A30" s="50">
        <v>5</v>
      </c>
      <c r="B30" s="41" t="s">
        <v>317</v>
      </c>
      <c r="C30" s="41">
        <v>1</v>
      </c>
    </row>
    <row r="31" spans="1:3" x14ac:dyDescent="0.2">
      <c r="A31" s="50">
        <v>6</v>
      </c>
      <c r="B31" s="41" t="s">
        <v>318</v>
      </c>
      <c r="C31" s="41">
        <v>1</v>
      </c>
    </row>
    <row r="32" spans="1:3" x14ac:dyDescent="0.2">
      <c r="A32" s="50">
        <v>7</v>
      </c>
      <c r="B32" s="41" t="s">
        <v>319</v>
      </c>
      <c r="C32" s="41">
        <v>2</v>
      </c>
    </row>
    <row r="33" spans="1:3" x14ac:dyDescent="0.2">
      <c r="A33" s="50">
        <v>8</v>
      </c>
      <c r="B33" s="41" t="s">
        <v>320</v>
      </c>
      <c r="C33" s="41">
        <v>2</v>
      </c>
    </row>
    <row r="34" spans="1:3" x14ac:dyDescent="0.2">
      <c r="A34" s="50">
        <v>9</v>
      </c>
      <c r="B34" s="41" t="s">
        <v>321</v>
      </c>
      <c r="C34" s="41">
        <v>2</v>
      </c>
    </row>
    <row r="35" spans="1:3" x14ac:dyDescent="0.2">
      <c r="A35" s="50">
        <v>10</v>
      </c>
      <c r="B35" s="41" t="s">
        <v>322</v>
      </c>
      <c r="C35" s="41">
        <v>3</v>
      </c>
    </row>
    <row r="36" spans="1:3" x14ac:dyDescent="0.2">
      <c r="A36" s="50">
        <v>11</v>
      </c>
      <c r="B36" s="41" t="s">
        <v>323</v>
      </c>
      <c r="C36" s="41">
        <v>3</v>
      </c>
    </row>
    <row r="37" spans="1:3" x14ac:dyDescent="0.2">
      <c r="A37" s="50">
        <v>12</v>
      </c>
      <c r="B37" s="41" t="s">
        <v>324</v>
      </c>
      <c r="C37" s="41">
        <v>3</v>
      </c>
    </row>
    <row r="38" spans="1:3" x14ac:dyDescent="0.2">
      <c r="A38" s="50">
        <v>13</v>
      </c>
      <c r="B38" s="41" t="s">
        <v>325</v>
      </c>
      <c r="C38" s="41">
        <v>3</v>
      </c>
    </row>
    <row r="39" spans="1:3" x14ac:dyDescent="0.2">
      <c r="A39" s="50">
        <v>14</v>
      </c>
      <c r="B39" s="41" t="s">
        <v>326</v>
      </c>
      <c r="C39" s="41">
        <v>3</v>
      </c>
    </row>
    <row r="40" spans="1:3" x14ac:dyDescent="0.2">
      <c r="A40" s="50">
        <v>15</v>
      </c>
      <c r="B40" s="41" t="s">
        <v>327</v>
      </c>
      <c r="C40" s="41">
        <v>3</v>
      </c>
    </row>
    <row r="41" spans="1:3" x14ac:dyDescent="0.2">
      <c r="A41" s="50">
        <v>16</v>
      </c>
      <c r="B41" s="41" t="s">
        <v>328</v>
      </c>
      <c r="C41" s="41">
        <v>3</v>
      </c>
    </row>
    <row r="42" spans="1:3" x14ac:dyDescent="0.2">
      <c r="A42" s="51">
        <v>17</v>
      </c>
      <c r="B42" s="42" t="s">
        <v>303</v>
      </c>
      <c r="C42" s="42">
        <v>4</v>
      </c>
    </row>
    <row r="43" spans="1:3" s="21" customFormat="1" x14ac:dyDescent="0.2">
      <c r="A43" s="148"/>
      <c r="B43" s="16"/>
      <c r="C43" s="16"/>
    </row>
    <row r="44" spans="1:3" x14ac:dyDescent="0.2">
      <c r="B44" s="1"/>
      <c r="C44" s="1"/>
    </row>
    <row r="45" spans="1:3" x14ac:dyDescent="0.2">
      <c r="B45" s="1"/>
      <c r="C45" s="1"/>
    </row>
    <row r="46" spans="1:3" x14ac:dyDescent="0.2">
      <c r="B46" s="18"/>
      <c r="C46" s="18"/>
    </row>
    <row r="47" spans="1:3" x14ac:dyDescent="0.2">
      <c r="B47" s="16"/>
      <c r="C47" s="16"/>
    </row>
    <row r="48" spans="1:3" x14ac:dyDescent="0.2">
      <c r="B48" s="16"/>
      <c r="C48" s="16"/>
    </row>
    <row r="49" spans="2:3" x14ac:dyDescent="0.2">
      <c r="B49" s="15"/>
      <c r="C49" s="15"/>
    </row>
    <row r="50" spans="2:3" ht="15" x14ac:dyDescent="0.2">
      <c r="B50" s="17"/>
      <c r="C50" s="17"/>
    </row>
    <row r="51" spans="2:3" ht="15" x14ac:dyDescent="0.2">
      <c r="B51" s="17"/>
      <c r="C51" s="17"/>
    </row>
    <row r="52" spans="2:3" ht="15" x14ac:dyDescent="0.2">
      <c r="B52" s="17"/>
      <c r="C52" s="17"/>
    </row>
    <row r="53" spans="2:3" x14ac:dyDescent="0.2">
      <c r="B53" s="16"/>
      <c r="C53" s="16"/>
    </row>
    <row r="54" spans="2:3" x14ac:dyDescent="0.2">
      <c r="B54" s="16"/>
      <c r="C54" s="16"/>
    </row>
  </sheetData>
  <phoneticPr fontId="7" type="noConversion"/>
  <pageMargins left="0.75" right="0.75" top="1" bottom="1" header="0.4921259845" footer="0.4921259845"/>
  <pageSetup paperSize="9" scale="59" orientation="portrait" horizontalDpi="1200" verticalDpi="1200" r:id="rId1"/>
  <headerFooter alignWithMargins="0">
    <oddFooter>&amp;L&amp;8&amp;Z&amp;F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I22"/>
  <sheetViews>
    <sheetView topLeftCell="A4" workbookViewId="0">
      <selection activeCell="B4" sqref="B4"/>
    </sheetView>
  </sheetViews>
  <sheetFormatPr baseColWidth="10" defaultColWidth="11.42578125" defaultRowHeight="12.75" x14ac:dyDescent="0.2"/>
  <cols>
    <col min="1" max="1" width="4" style="3" customWidth="1"/>
    <col min="2" max="2" width="59" style="3" bestFit="1" customWidth="1"/>
    <col min="3" max="9" width="20.42578125" style="3" customWidth="1"/>
    <col min="10" max="16384" width="11.42578125" style="3"/>
  </cols>
  <sheetData>
    <row r="1" spans="1:9" ht="17.25" customHeight="1" x14ac:dyDescent="0.2">
      <c r="A1" s="2" t="s">
        <v>42</v>
      </c>
    </row>
    <row r="2" spans="1:9" s="5" customFormat="1" x14ac:dyDescent="0.2">
      <c r="A2" s="4" t="s">
        <v>177</v>
      </c>
      <c r="B2" s="4" t="s">
        <v>43</v>
      </c>
      <c r="C2" s="4" t="s">
        <v>44</v>
      </c>
      <c r="D2" s="4" t="s">
        <v>45</v>
      </c>
      <c r="E2" s="4" t="s">
        <v>46</v>
      </c>
      <c r="F2" s="4" t="s">
        <v>47</v>
      </c>
      <c r="G2" s="4" t="s">
        <v>48</v>
      </c>
      <c r="H2" s="4" t="s">
        <v>49</v>
      </c>
      <c r="I2" s="4" t="s">
        <v>50</v>
      </c>
    </row>
    <row r="3" spans="1:9" ht="89.25" x14ac:dyDescent="0.2">
      <c r="A3" s="6">
        <v>2</v>
      </c>
      <c r="B3" s="6" t="s">
        <v>51</v>
      </c>
      <c r="C3" s="6" t="s">
        <v>52</v>
      </c>
      <c r="D3" s="6" t="s">
        <v>53</v>
      </c>
      <c r="E3" s="6"/>
      <c r="F3" s="6" t="s">
        <v>54</v>
      </c>
      <c r="G3" s="6" t="s">
        <v>55</v>
      </c>
      <c r="H3" s="6" t="s">
        <v>56</v>
      </c>
      <c r="I3" s="6" t="s">
        <v>57</v>
      </c>
    </row>
    <row r="4" spans="1:9" ht="76.5" x14ac:dyDescent="0.2">
      <c r="A4" s="6">
        <v>3</v>
      </c>
      <c r="B4" s="6" t="s">
        <v>58</v>
      </c>
      <c r="C4" s="6" t="s">
        <v>59</v>
      </c>
      <c r="D4" s="6" t="s">
        <v>53</v>
      </c>
      <c r="E4" s="6"/>
      <c r="F4" s="6" t="s">
        <v>60</v>
      </c>
      <c r="G4" s="6" t="s">
        <v>55</v>
      </c>
      <c r="H4" s="6" t="s">
        <v>61</v>
      </c>
      <c r="I4" s="6" t="s">
        <v>57</v>
      </c>
    </row>
    <row r="5" spans="1:9" ht="114.75" x14ac:dyDescent="0.2">
      <c r="A5" s="6">
        <v>4</v>
      </c>
      <c r="B5" s="6" t="s">
        <v>62</v>
      </c>
      <c r="C5" s="6" t="s">
        <v>63</v>
      </c>
      <c r="D5" s="6" t="s">
        <v>53</v>
      </c>
      <c r="E5" s="6" t="s">
        <v>64</v>
      </c>
      <c r="F5" s="6" t="s">
        <v>65</v>
      </c>
      <c r="G5" s="6" t="s">
        <v>55</v>
      </c>
      <c r="H5" s="6" t="s">
        <v>81</v>
      </c>
      <c r="I5" s="6" t="s">
        <v>82</v>
      </c>
    </row>
    <row r="6" spans="1:9" ht="76.5" x14ac:dyDescent="0.2">
      <c r="A6" s="6">
        <v>5</v>
      </c>
      <c r="B6" s="6" t="s">
        <v>83</v>
      </c>
      <c r="C6" s="6" t="s">
        <v>84</v>
      </c>
      <c r="D6" s="6" t="s">
        <v>53</v>
      </c>
      <c r="E6" s="6"/>
      <c r="F6" s="6" t="s">
        <v>85</v>
      </c>
      <c r="G6" s="6" t="s">
        <v>86</v>
      </c>
      <c r="H6" s="6" t="s">
        <v>87</v>
      </c>
      <c r="I6" s="6" t="s">
        <v>88</v>
      </c>
    </row>
    <row r="7" spans="1:9" ht="114.75" x14ac:dyDescent="0.2">
      <c r="A7" s="6">
        <v>6</v>
      </c>
      <c r="B7" s="6" t="s">
        <v>89</v>
      </c>
      <c r="C7" s="6" t="s">
        <v>90</v>
      </c>
      <c r="D7" s="6" t="s">
        <v>53</v>
      </c>
      <c r="E7" s="6" t="s">
        <v>91</v>
      </c>
      <c r="F7" s="6" t="s">
        <v>92</v>
      </c>
      <c r="G7" s="6" t="s">
        <v>93</v>
      </c>
      <c r="H7" s="6" t="s">
        <v>94</v>
      </c>
      <c r="I7" s="6" t="s">
        <v>95</v>
      </c>
    </row>
    <row r="8" spans="1:9" ht="76.5" x14ac:dyDescent="0.2">
      <c r="A8" s="6">
        <v>7</v>
      </c>
      <c r="B8" s="6" t="s">
        <v>96</v>
      </c>
      <c r="C8" s="6" t="s">
        <v>97</v>
      </c>
      <c r="D8" s="6" t="s">
        <v>53</v>
      </c>
      <c r="E8" s="6" t="s">
        <v>98</v>
      </c>
      <c r="F8" s="6" t="s">
        <v>99</v>
      </c>
      <c r="G8" s="6" t="s">
        <v>100</v>
      </c>
      <c r="H8" s="6" t="s">
        <v>101</v>
      </c>
      <c r="I8" s="6" t="s">
        <v>102</v>
      </c>
    </row>
    <row r="9" spans="1:9" ht="102" x14ac:dyDescent="0.2">
      <c r="A9" s="6">
        <v>8</v>
      </c>
      <c r="B9" s="6" t="s">
        <v>103</v>
      </c>
      <c r="C9" s="6" t="s">
        <v>104</v>
      </c>
      <c r="D9" s="6" t="s">
        <v>53</v>
      </c>
      <c r="E9" s="6" t="s">
        <v>105</v>
      </c>
      <c r="F9" s="6" t="s">
        <v>106</v>
      </c>
      <c r="G9" s="6" t="s">
        <v>107</v>
      </c>
      <c r="H9" s="6" t="s">
        <v>108</v>
      </c>
      <c r="I9" s="6" t="s">
        <v>109</v>
      </c>
    </row>
    <row r="10" spans="1:9" x14ac:dyDescent="0.2">
      <c r="A10" s="19"/>
    </row>
    <row r="11" spans="1:9" x14ac:dyDescent="0.2">
      <c r="A11" s="19"/>
    </row>
    <row r="12" spans="1:9" x14ac:dyDescent="0.2">
      <c r="A12" s="19"/>
    </row>
    <row r="13" spans="1:9" x14ac:dyDescent="0.2">
      <c r="A13" s="19"/>
    </row>
    <row r="14" spans="1:9" x14ac:dyDescent="0.2">
      <c r="A14" s="19"/>
    </row>
    <row r="15" spans="1:9" x14ac:dyDescent="0.2">
      <c r="A15" s="19"/>
    </row>
    <row r="16" spans="1:9" x14ac:dyDescent="0.2">
      <c r="A16" s="19"/>
    </row>
    <row r="17" spans="1:1" x14ac:dyDescent="0.2">
      <c r="A17" s="19"/>
    </row>
    <row r="18" spans="1:1" x14ac:dyDescent="0.2">
      <c r="A18" s="19"/>
    </row>
    <row r="19" spans="1:1" x14ac:dyDescent="0.2">
      <c r="A19" s="19"/>
    </row>
    <row r="20" spans="1:1" x14ac:dyDescent="0.2">
      <c r="A20" s="19"/>
    </row>
    <row r="21" spans="1:1" x14ac:dyDescent="0.2">
      <c r="A21" s="19"/>
    </row>
    <row r="22" spans="1:1" x14ac:dyDescent="0.2">
      <c r="A22" s="19"/>
    </row>
  </sheetData>
  <phoneticPr fontId="7" type="noConversion"/>
  <pageMargins left="0.75" right="0.75" top="1" bottom="1" header="0.4921259845" footer="0.492125984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I22"/>
  <sheetViews>
    <sheetView topLeftCell="A4" workbookViewId="0">
      <selection activeCell="B4" sqref="B4"/>
    </sheetView>
  </sheetViews>
  <sheetFormatPr baseColWidth="10" defaultColWidth="11.42578125" defaultRowHeight="12.75" x14ac:dyDescent="0.2"/>
  <cols>
    <col min="1" max="1" width="4" style="3" customWidth="1"/>
    <col min="2" max="2" width="59" style="3" bestFit="1" customWidth="1"/>
    <col min="3" max="9" width="20.42578125" style="3" customWidth="1"/>
    <col min="10" max="16384" width="11.42578125" style="3"/>
  </cols>
  <sheetData>
    <row r="1" spans="1:9" ht="17.25" customHeight="1" x14ac:dyDescent="0.2">
      <c r="A1" s="2" t="s">
        <v>110</v>
      </c>
    </row>
    <row r="2" spans="1:9" s="5" customFormat="1" x14ac:dyDescent="0.2">
      <c r="A2" s="4" t="s">
        <v>177</v>
      </c>
      <c r="B2" s="4" t="s">
        <v>43</v>
      </c>
      <c r="C2" s="4" t="s">
        <v>44</v>
      </c>
      <c r="D2" s="4" t="s">
        <v>45</v>
      </c>
      <c r="E2" s="4" t="s">
        <v>46</v>
      </c>
      <c r="F2" s="4" t="s">
        <v>47</v>
      </c>
      <c r="G2" s="4" t="s">
        <v>48</v>
      </c>
      <c r="H2" s="4" t="s">
        <v>49</v>
      </c>
      <c r="I2" s="4" t="s">
        <v>50</v>
      </c>
    </row>
    <row r="3" spans="1:9" ht="63.75" x14ac:dyDescent="0.2">
      <c r="A3" s="6">
        <v>2</v>
      </c>
      <c r="B3" s="6" t="s">
        <v>51</v>
      </c>
      <c r="C3" s="6" t="s">
        <v>111</v>
      </c>
      <c r="D3" s="6" t="s">
        <v>112</v>
      </c>
      <c r="E3" s="6" t="s">
        <v>113</v>
      </c>
      <c r="F3" s="6" t="s">
        <v>114</v>
      </c>
      <c r="G3" s="6" t="s">
        <v>115</v>
      </c>
      <c r="H3" s="6" t="s">
        <v>116</v>
      </c>
      <c r="I3" s="6" t="s">
        <v>117</v>
      </c>
    </row>
    <row r="4" spans="1:9" ht="63.75" x14ac:dyDescent="0.2">
      <c r="A4" s="6">
        <v>3</v>
      </c>
      <c r="B4" s="6" t="s">
        <v>58</v>
      </c>
      <c r="C4" s="6" t="s">
        <v>118</v>
      </c>
      <c r="D4" s="6" t="s">
        <v>112</v>
      </c>
      <c r="E4" s="6" t="s">
        <v>113</v>
      </c>
      <c r="F4" s="6" t="s">
        <v>114</v>
      </c>
      <c r="G4" s="6" t="s">
        <v>115</v>
      </c>
      <c r="H4" s="6" t="s">
        <v>119</v>
      </c>
      <c r="I4" s="6" t="s">
        <v>117</v>
      </c>
    </row>
    <row r="5" spans="1:9" ht="76.5" x14ac:dyDescent="0.2">
      <c r="A5" s="6">
        <v>4</v>
      </c>
      <c r="B5" s="6" t="s">
        <v>62</v>
      </c>
      <c r="C5" s="6" t="s">
        <v>120</v>
      </c>
      <c r="D5" s="6" t="s">
        <v>121</v>
      </c>
      <c r="E5" s="6" t="s">
        <v>122</v>
      </c>
      <c r="F5" s="6" t="s">
        <v>123</v>
      </c>
      <c r="G5" s="6" t="s">
        <v>124</v>
      </c>
      <c r="H5" s="6" t="s">
        <v>125</v>
      </c>
      <c r="I5" s="6" t="s">
        <v>126</v>
      </c>
    </row>
    <row r="6" spans="1:9" ht="63.75" x14ac:dyDescent="0.2">
      <c r="A6" s="6">
        <v>5</v>
      </c>
      <c r="B6" s="6" t="s">
        <v>83</v>
      </c>
      <c r="C6" s="6" t="s">
        <v>127</v>
      </c>
      <c r="D6" s="6" t="s">
        <v>121</v>
      </c>
      <c r="E6" s="6" t="s">
        <v>113</v>
      </c>
      <c r="F6" s="6" t="s">
        <v>128</v>
      </c>
      <c r="G6" s="6" t="s">
        <v>129</v>
      </c>
      <c r="H6" s="6" t="s">
        <v>130</v>
      </c>
      <c r="I6" s="6" t="s">
        <v>131</v>
      </c>
    </row>
    <row r="7" spans="1:9" ht="114.75" x14ac:dyDescent="0.2">
      <c r="A7" s="6">
        <v>6</v>
      </c>
      <c r="B7" s="6" t="s">
        <v>89</v>
      </c>
      <c r="C7" s="6" t="s">
        <v>132</v>
      </c>
      <c r="D7" s="6" t="s">
        <v>121</v>
      </c>
      <c r="E7" s="6" t="s">
        <v>91</v>
      </c>
      <c r="F7" s="6" t="s">
        <v>123</v>
      </c>
      <c r="G7" s="6" t="s">
        <v>133</v>
      </c>
      <c r="H7" s="6" t="s">
        <v>134</v>
      </c>
      <c r="I7" s="6" t="s">
        <v>135</v>
      </c>
    </row>
    <row r="8" spans="1:9" ht="76.5" x14ac:dyDescent="0.2">
      <c r="A8" s="6">
        <v>7</v>
      </c>
      <c r="B8" s="6" t="s">
        <v>96</v>
      </c>
      <c r="C8" s="6" t="s">
        <v>136</v>
      </c>
      <c r="D8" s="6" t="s">
        <v>121</v>
      </c>
      <c r="E8" s="6" t="s">
        <v>137</v>
      </c>
      <c r="F8" s="6" t="s">
        <v>138</v>
      </c>
      <c r="G8" s="6" t="s">
        <v>139</v>
      </c>
      <c r="H8" s="6" t="s">
        <v>140</v>
      </c>
      <c r="I8" s="6" t="s">
        <v>141</v>
      </c>
    </row>
    <row r="9" spans="1:9" ht="102" x14ac:dyDescent="0.2">
      <c r="A9" s="6">
        <v>8</v>
      </c>
      <c r="B9" s="6" t="s">
        <v>103</v>
      </c>
      <c r="C9" s="6" t="s">
        <v>142</v>
      </c>
      <c r="D9" s="6" t="s">
        <v>121</v>
      </c>
      <c r="E9" s="6" t="s">
        <v>143</v>
      </c>
      <c r="F9" s="6" t="s">
        <v>144</v>
      </c>
      <c r="G9" s="6" t="s">
        <v>145</v>
      </c>
      <c r="H9" s="6" t="s">
        <v>146</v>
      </c>
      <c r="I9" s="6" t="s">
        <v>147</v>
      </c>
    </row>
    <row r="10" spans="1:9" x14ac:dyDescent="0.2">
      <c r="A10" s="19"/>
    </row>
    <row r="11" spans="1:9" x14ac:dyDescent="0.2">
      <c r="A11" s="19"/>
    </row>
    <row r="12" spans="1:9" x14ac:dyDescent="0.2">
      <c r="A12" s="19"/>
    </row>
    <row r="13" spans="1:9" x14ac:dyDescent="0.2">
      <c r="A13" s="19"/>
    </row>
    <row r="14" spans="1:9" x14ac:dyDescent="0.2">
      <c r="A14" s="19"/>
    </row>
    <row r="15" spans="1:9" x14ac:dyDescent="0.2">
      <c r="A15" s="19"/>
    </row>
    <row r="16" spans="1:9" x14ac:dyDescent="0.2">
      <c r="A16" s="19"/>
    </row>
    <row r="17" spans="1:1" x14ac:dyDescent="0.2">
      <c r="A17" s="19"/>
    </row>
    <row r="18" spans="1:1" x14ac:dyDescent="0.2">
      <c r="A18" s="19"/>
    </row>
    <row r="19" spans="1:1" x14ac:dyDescent="0.2">
      <c r="A19" s="19"/>
    </row>
    <row r="20" spans="1:1" x14ac:dyDescent="0.2">
      <c r="A20" s="19"/>
    </row>
    <row r="21" spans="1:1" x14ac:dyDescent="0.2">
      <c r="A21" s="19"/>
    </row>
    <row r="22" spans="1:1" x14ac:dyDescent="0.2">
      <c r="A22" s="19"/>
    </row>
  </sheetData>
  <phoneticPr fontId="7" type="noConversion"/>
  <pageMargins left="0.75" right="0.75" top="1" bottom="1" header="0.4921259845" footer="0.492125984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2 internes Dokument" ma:contentTypeID="0x010100A58DFC7C8783764BACD84BE6B9D5AF12010800BF17537A2CA1824D80CB68EDC1F7F81C" ma:contentTypeVersion="24" ma:contentTypeDescription="Weisung, Richtlinie, Anleitung etc." ma:contentTypeScope="" ma:versionID="4721cdcb39cf78651ee34692aba14a2d">
  <xsd:schema xmlns:xsd="http://www.w3.org/2001/XMLSchema" xmlns:xs="http://www.w3.org/2001/XMLSchema" xmlns:p="http://schemas.microsoft.com/office/2006/metadata/properties" xmlns:ns1="http://schemas.microsoft.com/sharepoint/v3" xmlns:ns2="65a90e29-f543-47b4-9f02-b394aba9522b" xmlns:ns3="8f5e7ae1-c31b-41ab-a022-53294d33c7e6" xmlns:ns4="a1fe9a18-c3bd-4b28-94cb-e4620cf0a385" targetNamespace="http://schemas.microsoft.com/office/2006/metadata/properties" ma:root="true" ma:fieldsID="388d04b98e113bfaf616d905cd4f4d97" ns1:_="" ns2:_="" ns3:_="" ns4:_="">
    <xsd:import namespace="http://schemas.microsoft.com/sharepoint/v3"/>
    <xsd:import namespace="65a90e29-f543-47b4-9f02-b394aba9522b"/>
    <xsd:import namespace="8f5e7ae1-c31b-41ab-a022-53294d33c7e6"/>
    <xsd:import namespace="a1fe9a18-c3bd-4b28-94cb-e4620cf0a385"/>
    <xsd:element name="properties">
      <xsd:complexType>
        <xsd:sequence>
          <xsd:element name="documentManagement">
            <xsd:complexType>
              <xsd:all>
                <xsd:element ref="ns2:Prozesse_x0020_Wald"/>
                <xsd:element ref="ns3:Aufgaben_x0020_Wald"/>
                <xsd:element ref="ns2:Dok-Nr."/>
                <xsd:element ref="ns2:Verantwortlich_x0020_für_x0020_Dokument"/>
                <xsd:element ref="ns2:Verantwortlich_x0020_für_x0020_Freigabe"/>
                <xsd:element ref="ns4:_dlc_Exempt" minOccurs="0"/>
                <xsd:element ref="ns1:_dlc_ExpireDateSaved" minOccurs="0"/>
                <xsd:element ref="ns1:_dlc_ExpireDate" minOccurs="0"/>
                <xsd:element ref="ns2:Vorlag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Saved" ma:index="13" nillable="true" ma:displayName="Ursprüngliches Ablaufdatum" ma:hidden="true" ma:internalName="_dlc_ExpireDateSaved" ma:readOnly="true">
      <xsd:simpleType>
        <xsd:restriction base="dms:DateTime"/>
      </xsd:simpleType>
    </xsd:element>
    <xsd:element name="_dlc_ExpireDate" ma:index="14" nillable="true" ma:displayName="Ablaufdatum"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5a90e29-f543-47b4-9f02-b394aba9522b" elementFormDefault="qualified">
    <xsd:import namespace="http://schemas.microsoft.com/office/2006/documentManagement/types"/>
    <xsd:import namespace="http://schemas.microsoft.com/office/infopath/2007/PartnerControls"/>
    <xsd:element name="Prozesse_x0020_Wald" ma:index="1" ma:displayName="Prozesse Wald" ma:list="{fcef8feb-833a-40c5-bff4-9eba0e34b071}" ma:internalName="Prozesse_x0020_Wald" ma:readOnly="false" ma:showField="Title" ma:web="65a90e29-f543-47b4-9f02-b394aba9522b">
      <xsd:simpleType>
        <xsd:restriction base="dms:Lookup"/>
      </xsd:simpleType>
    </xsd:element>
    <xsd:element name="Dok-Nr." ma:index="3" ma:displayName="Dok-Nr." ma:description="Dok-Nr. setzt sich zusammen aus: Aufgabe z. Bsp: 310., Inhaltstyp z.Bsp.: 2. und fortl. Nummer: 01 / 02 / 03 etc. = 310.2.01" ma:internalName="Dok_x002d_Nr_x002e_" ma:readOnly="false">
      <xsd:simpleType>
        <xsd:restriction base="dms:Text">
          <xsd:maxLength value="255"/>
        </xsd:restriction>
      </xsd:simpleType>
    </xsd:element>
    <xsd:element name="Verantwortlich_x0020_für_x0020_Dokument" ma:index="4" ma:displayName="Verantwortung" ma:list="{76c2ace6-0ff8-471d-9bd0-5fee9724b619}" ma:internalName="Verantwortlich_x0020_f_x00fc_r_x0020_Dokument" ma:showField="Title" ma:web="65a90e29-f543-47b4-9f02-b394aba9522b">
      <xsd:simpleType>
        <xsd:restriction base="dms:Lookup"/>
      </xsd:simpleType>
    </xsd:element>
    <xsd:element name="Verantwortlich_x0020_für_x0020_Freigabe" ma:index="5" ma:displayName="Freigabe" ma:list="{76c2ace6-0ff8-471d-9bd0-5fee9724b619}" ma:internalName="Verantwortlich_x0020_f_x00fc_r_x0020_Freigabe" ma:showField="Title" ma:web="65a90e29-f543-47b4-9f02-b394aba9522b">
      <xsd:simpleType>
        <xsd:restriction base="dms:Lookup"/>
      </xsd:simpleType>
    </xsd:element>
    <xsd:element name="Vorlage" ma:index="16" nillable="true" ma:displayName="Vorlage" ma:default="0" ma:internalName="Vorlag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f5e7ae1-c31b-41ab-a022-53294d33c7e6" elementFormDefault="qualified">
    <xsd:import namespace="http://schemas.microsoft.com/office/2006/documentManagement/types"/>
    <xsd:import namespace="http://schemas.microsoft.com/office/infopath/2007/PartnerControls"/>
    <xsd:element name="Aufgaben_x0020_Wald" ma:index="2" ma:displayName="Aufgabe" ma:indexed="true" ma:list="{3913a026-36ac-4e94-b288-581454dd8481}" ma:internalName="Aufgaben_x0020_Wald" ma:readOnly="false" ma:showField="Title" ma:web="8f5e7ae1-c31b-41ab-a022-53294d33c7e6">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a1fe9a18-c3bd-4b28-94cb-e4620cf0a385" elementFormDefault="qualified">
    <xsd:import namespace="http://schemas.microsoft.com/office/2006/documentManagement/types"/>
    <xsd:import namespace="http://schemas.microsoft.com/office/infopath/2007/PartnerControls"/>
    <xsd:element name="_dlc_Exempt" ma:index="12" nillable="true" ma:displayName="Von der Richtlinie ausgenommen" ma:description="" ma:hidden="true" ma:internalName="_dlc_Exempt"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altstyp"/>
        <xsd:element ref="dc:title" minOccurs="0" maxOccurs="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erantwortlich_x0020_für_x0020_Freigabe xmlns="65a90e29-f543-47b4-9f02-b394aba9522b">3</Verantwortlich_x0020_für_x0020_Freigabe>
    <Dok-Nr. xmlns="65a90e29-f543-47b4-9f02-b394aba9522b">802.2.02</Dok-Nr.>
    <Verantwortlich_x0020_für_x0020_Dokument xmlns="65a90e29-f543-47b4-9f02-b394aba9522b">1</Verantwortlich_x0020_für_x0020_Dokument>
    <Prozesse_x0020_Wald xmlns="65a90e29-f543-47b4-9f02-b394aba9522b">8</Prozesse_x0020_Wald>
    <_dlc_ExpireDateSaved xmlns="http://schemas.microsoft.com/sharepoint/v3" xsi:nil="true"/>
    <_dlc_ExpireDate xmlns="http://schemas.microsoft.com/sharepoint/v3">2014-11-12T17:07:15+00:00</_dlc_ExpireDate>
    <Vorlage xmlns="65a90e29-f543-47b4-9f02-b394aba9522b">true</Vorlage>
    <Aufgaben_x0020_Wald xmlns="8f5e7ae1-c31b-41ab-a022-53294d33c7e6">60</Aufgaben_x0020_Wald>
  </documentManagement>
</p:properties>
</file>

<file path=customXml/item3.xml><?xml version="1.0" encoding="utf-8"?>
<?mso-contentType ?>
<customXsn xmlns="http://schemas.microsoft.com/office/2006/metadata/customXsn">
  <xsnLocation/>
  <cached>True</cached>
  <openByDefault>False</openByDefault>
  <xsnScope/>
</customXsn>
</file>

<file path=customXml/item4.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spe:Receivers>
</file>

<file path=customXml/item5.xml><?xml version="1.0" encoding="utf-8"?>
<?mso-contentType ?>
<p:Policy xmlns:p="office.server.policy" id="" local="true">
  <p:Name>Dokumentenlenkung</p:Name>
  <p:Description>Definition der allgemeinen Aufbewahrungsrichtlinie</p:Description>
  <p:Statement/>
  <p:PolicyItems>
    <p:PolicyItem featureId="Microsoft.Office.RecordsManagement.PolicyFeatures.Expiration" staticId="0x010100A58DFC7C8783764BACD84BE6B9D5AF12|1174067102" UniqueId="764519df-9eeb-4561-8a63-e62b3c258c5c">
      <p:Name>Aufbewahrung</p:Name>
      <p:Description>Inhalt für die Verarbeitung automatisch planen und eine Aufbewahrungsaktion für Inhalt ausführen, der das Fälligkeitsdatum erreicht hat.</p:Description>
      <p:CustomData>
        <Schedules nextStageId="2">
          <Schedule type="Default">
            <stages>
              <data stageId="1" recur="true" offset="1" unit="years">
                <formula id="Microsoft.Office.RecordsManagement.PolicyFeatures.Expiration.Formula.BuiltIn">
                  <number>1</number>
                  <property>Created</property>
                  <propertyId>8c06beca-0777-48f7-91c7-6da68bc07b69</propertyId>
                  <period>years</period>
                </formula>
                <action type="action" id="Microsoft.Office.RecordsManagement.PolicyFeatures.Expiration.Action.DeletePreviousVersions"/>
              </data>
            </stages>
          </Schedule>
        </Schedules>
      </p:CustomData>
    </p:PolicyItem>
  </p:PolicyItems>
</p:Policy>
</file>

<file path=customXml/item6.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5995FE0-2BC8-40A5-B943-DB7FD04D27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5a90e29-f543-47b4-9f02-b394aba9522b"/>
    <ds:schemaRef ds:uri="8f5e7ae1-c31b-41ab-a022-53294d33c7e6"/>
    <ds:schemaRef ds:uri="a1fe9a18-c3bd-4b28-94cb-e4620cf0a3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9FEC7E6-0DC8-4FCF-B9B7-23516E61F7BD}">
  <ds:schemaRefs>
    <ds:schemaRef ds:uri="http://schemas.microsoft.com/office/infopath/2007/PartnerControls"/>
    <ds:schemaRef ds:uri="http://schemas.microsoft.com/sharepoint/v3"/>
    <ds:schemaRef ds:uri="http://purl.org/dc/terms/"/>
    <ds:schemaRef ds:uri="8f5e7ae1-c31b-41ab-a022-53294d33c7e6"/>
    <ds:schemaRef ds:uri="http://purl.org/dc/dcmitype/"/>
    <ds:schemaRef ds:uri="http://schemas.openxmlformats.org/package/2006/metadata/core-properties"/>
    <ds:schemaRef ds:uri="a1fe9a18-c3bd-4b28-94cb-e4620cf0a385"/>
    <ds:schemaRef ds:uri="http://purl.org/dc/elements/1.1/"/>
    <ds:schemaRef ds:uri="http://schemas.microsoft.com/office/2006/documentManagement/types"/>
    <ds:schemaRef ds:uri="65a90e29-f543-47b4-9f02-b394aba9522b"/>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9C84FBDA-2E5B-4BC3-A794-17652FDDA43B}">
  <ds:schemaRefs>
    <ds:schemaRef ds:uri="http://schemas.microsoft.com/office/2006/metadata/customXsn"/>
  </ds:schemaRefs>
</ds:datastoreItem>
</file>

<file path=customXml/itemProps4.xml><?xml version="1.0" encoding="utf-8"?>
<ds:datastoreItem xmlns:ds="http://schemas.openxmlformats.org/officeDocument/2006/customXml" ds:itemID="{9223E084-895A-486D-9F05-7E862BFF826C}">
  <ds:schemaRefs>
    <ds:schemaRef ds:uri="http://schemas.microsoft.com/sharepoint/events"/>
  </ds:schemaRefs>
</ds:datastoreItem>
</file>

<file path=customXml/itemProps5.xml><?xml version="1.0" encoding="utf-8"?>
<ds:datastoreItem xmlns:ds="http://schemas.openxmlformats.org/officeDocument/2006/customXml" ds:itemID="{D9DDDE34-5B61-4A06-9CA4-B7C788EF1D0E}">
  <ds:schemaRefs>
    <ds:schemaRef ds:uri="office.server.policy"/>
  </ds:schemaRefs>
</ds:datastoreItem>
</file>

<file path=customXml/itemProps6.xml><?xml version="1.0" encoding="utf-8"?>
<ds:datastoreItem xmlns:ds="http://schemas.openxmlformats.org/officeDocument/2006/customXml" ds:itemID="{DAD730C8-E615-42D4-9871-E489C2A6FDF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23</vt:i4>
      </vt:variant>
    </vt:vector>
  </HeadingPairs>
  <TitlesOfParts>
    <vt:vector size="34" baseType="lpstr">
      <vt:lpstr>NaiS LU_Form 2_WirkA</vt:lpstr>
      <vt:lpstr>Form2 Rück Neue Fragestell._Mas</vt:lpstr>
      <vt:lpstr>Beantwortung Fragen Form 1</vt:lpstr>
      <vt:lpstr>Tabelle1</vt:lpstr>
      <vt:lpstr>Eingangswerte_SW</vt:lpstr>
      <vt:lpstr>Gemeindeverzeichnis</vt:lpstr>
      <vt:lpstr>STAOGR_NATGEF</vt:lpstr>
      <vt:lpstr>Staotyp_minimal</vt:lpstr>
      <vt:lpstr>Staotyp_ideal</vt:lpstr>
      <vt:lpstr>Natgef_minimal</vt:lpstr>
      <vt:lpstr>Natgef_ideal</vt:lpstr>
      <vt:lpstr>ATT_CBX</vt:lpstr>
      <vt:lpstr>ATT_RO</vt:lpstr>
      <vt:lpstr>ATT_TYPE</vt:lpstr>
      <vt:lpstr>ATT_URL</vt:lpstr>
      <vt:lpstr>ATT_WNU_ID</vt:lpstr>
      <vt:lpstr>Eingangswerte_SW!Druckbereich</vt:lpstr>
      <vt:lpstr>'NaiS LU_Form 2_WirkA'!Druckbereich</vt:lpstr>
      <vt:lpstr>Natgef_ideal!Druckbereich</vt:lpstr>
      <vt:lpstr>'Beantwortung Fragen Form 1'!Drucktitel</vt:lpstr>
      <vt:lpstr>'Form2 Rück Neue Fragestell._Mas'!Drucktitel</vt:lpstr>
      <vt:lpstr>Gemeindeverzeichnis!Drucktitel</vt:lpstr>
      <vt:lpstr>MwSt</vt:lpstr>
      <vt:lpstr>PL_extern_Gew_RO</vt:lpstr>
      <vt:lpstr>PL_extern_max</vt:lpstr>
      <vt:lpstr>PL_extern_max_min_Anz_WE</vt:lpstr>
      <vt:lpstr>PL_extern_min</vt:lpstr>
      <vt:lpstr>PL_Refoe</vt:lpstr>
      <vt:lpstr>PL_Stundenansatz</vt:lpstr>
      <vt:lpstr>SW_Bonus_1</vt:lpstr>
      <vt:lpstr>SW_Bonus_2</vt:lpstr>
      <vt:lpstr>SW_Gemeinde</vt:lpstr>
      <vt:lpstr>SW_Sockel_BHSW</vt:lpstr>
      <vt:lpstr>SW_Sockel_BSW</vt:lpstr>
    </vt:vector>
  </TitlesOfParts>
  <Company>Kantonale 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 NaiS Formular Kanton Luzern</dc:title>
  <dc:subject>Schutzwald</dc:subject>
  <dc:creator>Markus Müller Egli</dc:creator>
  <dc:description>Nachträgliche Ergänzungen in V1.0:_x000d_
- Makro AdressKopie Beitragsempfänger korrigiert_x000d_
- Einfügen Fussnotenblatt</dc:description>
  <cp:lastModifiedBy>Stofer Fabian</cp:lastModifiedBy>
  <cp:lastPrinted>2019-11-05T12:19:35Z</cp:lastPrinted>
  <dcterms:created xsi:type="dcterms:W3CDTF">2006-12-13T11:30:50Z</dcterms:created>
  <dcterms:modified xsi:type="dcterms:W3CDTF">2024-03-01T14:04:58Z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0x010100A58DFC7C8783764BACD84BE6B9D5AF12010800BF17537A2CA1824D80CB68EDC1F7F81C</vt:lpwstr>
  </property>
  <property fmtid="{D5CDD505-2E9C-101B-9397-08002B2CF9AE}" pid="3" name="_dlc_policyId">
    <vt:lpwstr>0x010100A58DFC7C8783764BACD84BE6B9D5AF12|1174067102</vt:lpwstr>
  </property>
  <property fmtid="{D5CDD505-2E9C-101B-9397-08002B2CF9AE}" pid="4" name="ItemRetentionFormula">
    <vt:lpwstr>&lt;formula id="Microsoft.Office.RecordsManagement.PolicyFeatures.Expiration.Formula.BuiltIn"&gt;&lt;number&gt;1&lt;/number&gt;&lt;property&gt;Created&lt;/property&gt;&lt;propertyId&gt;8c06beca-0777-48f7-91c7-6da68bc07b69&lt;/propertyId&gt;&lt;period&gt;years&lt;/period&gt;&lt;/formula&gt;</vt:lpwstr>
  </property>
</Properties>
</file>