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bookViews>
  <sheets>
    <sheet name="NaiS_Form2_LU_WirkA" sheetId="15" r:id="rId1"/>
    <sheet name="Form21_Versfl_3a_3b" sheetId="39" r:id="rId2"/>
    <sheet name="Eingangswerte_SW" sheetId="38" state="hidden" r:id="rId3"/>
    <sheet name="Gemeindeverzeichnis" sheetId="23" state="hidden" r:id="rId4"/>
    <sheet name="STAOGR_NATGEF" sheetId="24" state="hidden" r:id="rId5"/>
    <sheet name="Staotyp_minimal" sheetId="21" state="hidden" r:id="rId6"/>
    <sheet name="Staotyp_ideal" sheetId="22" state="hidden" r:id="rId7"/>
    <sheet name="Natgef_minimal" sheetId="20" state="hidden" r:id="rId8"/>
    <sheet name="Natgef_ideal" sheetId="19" state="hidden" r:id="rId9"/>
  </sheets>
  <externalReferences>
    <externalReference r:id="rId10"/>
  </externalReferences>
  <definedNames>
    <definedName name="Anz_WE">#REF!</definedName>
    <definedName name="Anz_WE_RO">#REF!</definedName>
    <definedName name="ATT_CBX">NaiS_Form2_LU_WirkA!$M$1</definedName>
    <definedName name="ATT_RO">NaiS_Form2_LU_WirkA!$I$1</definedName>
    <definedName name="ATT_TYPE">NaiS_Form2_LU_WirkA!$J$1</definedName>
    <definedName name="ATT_URL">NaiS_Form2_LU_WirkA!$H$1</definedName>
    <definedName name="ATT_WNU_ID">NaiS_Form2_LU_WirkA!$L$1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2">Eingangswerte_SW!$B$1:$F$46</definedName>
    <definedName name="_xlnm.Print_Area" localSheetId="0">NaiS_Form2_LU_WirkA!$B$1:$V$59</definedName>
    <definedName name="_xlnm.Print_Area" localSheetId="8">Natgef_ideal!$A$1:$I$18</definedName>
    <definedName name="_xlnm.Print_Titles" localSheetId="1">Form21_Versfl_3a_3b!$8:$9</definedName>
    <definedName name="_xlnm.Print_Titles" localSheetId="3">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NaiS_Form2_LU_WirkA!$D$3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9" l="1"/>
  <c r="E1" i="39"/>
  <c r="F7" i="23" l="1"/>
  <c r="E7" i="23"/>
  <c r="D7" i="23"/>
  <c r="C9" i="24"/>
  <c r="C23" i="24"/>
  <c r="D36" i="15"/>
  <c r="D41" i="15"/>
  <c r="C41" i="15"/>
  <c r="C36" i="15"/>
  <c r="D31" i="15"/>
  <c r="C31" i="15"/>
  <c r="D16" i="15"/>
  <c r="C16" i="15"/>
  <c r="D11" i="15"/>
  <c r="C11" i="15"/>
  <c r="B23" i="24"/>
  <c r="B9" i="24"/>
  <c r="B7" i="23"/>
  <c r="C7" i="23"/>
  <c r="B5" i="24" l="1"/>
  <c r="C5" i="24"/>
  <c r="U5" i="15" s="1"/>
</calcChain>
</file>

<file path=xl/sharedStrings.xml><?xml version="1.0" encoding="utf-8"?>
<sst xmlns="http://schemas.openxmlformats.org/spreadsheetml/2006/main" count="696" uniqueCount="545">
  <si>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</si>
  <si>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</si>
  <si>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</si>
  <si>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</si>
  <si>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</si>
  <si>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</si>
  <si>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</si>
  <si>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</si>
  <si>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</si>
  <si>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</si>
  <si>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</si>
  <si>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</si>
  <si>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</si>
  <si>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</si>
  <si>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</si>
  <si>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</si>
  <si>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</si>
  <si>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</si>
  <si>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</si>
  <si>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</si>
  <si>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</si>
  <si>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</si>
  <si>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</si>
  <si>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</si>
  <si>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</si>
  <si>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</si>
  <si>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</si>
  <si>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</si>
  <si>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</si>
  <si>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</si>
  <si>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</si>
  <si>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</si>
  <si>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</si>
  <si>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</si>
  <si>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</si>
  <si>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</si>
  <si>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</si>
  <si>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</si>
  <si>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</si>
  <si>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</si>
  <si>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</si>
  <si>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</si>
  <si>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</si>
  <si>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</si>
  <si>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</si>
  <si>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</si>
  <si>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</si>
  <si>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</si>
  <si>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</si>
  <si>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</si>
  <si>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</si>
  <si>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</si>
  <si>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</si>
  <si>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</si>
  <si>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</si>
  <si>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</si>
  <si>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</si>
  <si>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</si>
  <si>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</si>
  <si>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</si>
  <si>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</si>
  <si>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</si>
  <si>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</si>
  <si>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</si>
  <si>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</si>
  <si>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</si>
  <si>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</si>
  <si>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</si>
  <si>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</si>
  <si>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</si>
  <si>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</si>
  <si>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</si>
  <si>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</si>
  <si>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</si>
  <si>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</si>
  <si>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</si>
  <si>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</si>
  <si>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</si>
  <si>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</si>
  <si>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</si>
  <si>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</si>
  <si>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</si>
  <si>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</si>
  <si>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</si>
  <si>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</si>
  <si>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</si>
  <si>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</si>
  <si>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</si>
  <si>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</si>
  <si>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</si>
  <si>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</si>
  <si>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</si>
  <si>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</si>
  <si>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</si>
  <si>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</si>
  <si>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</si>
  <si>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</si>
  <si>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</si>
  <si>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</si>
  <si>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</si>
  <si>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</si>
  <si>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</si>
  <si>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</si>
  <si>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</si>
  <si>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</si>
  <si>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</si>
  <si>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</si>
  <si>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</si>
  <si>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</si>
  <si>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</si>
  <si>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</si>
  <si>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</si>
  <si>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</si>
  <si>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</si>
  <si>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</si>
  <si>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</si>
  <si>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</si>
  <si>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</si>
  <si>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</si>
  <si>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</si>
  <si>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</si>
  <si>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</si>
  <si>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</si>
  <si>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</si>
  <si>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</si>
  <si>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</si>
  <si>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</si>
  <si>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</si>
  <si>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</si>
  <si>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</si>
  <si>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</si>
  <si>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</si>
  <si>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</si>
  <si>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</si>
  <si>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</si>
  <si>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</si>
  <si>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</si>
  <si>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</si>
  <si>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</si>
  <si>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</si>
  <si>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</si>
  <si>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</si>
  <si>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</si>
  <si>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</si>
  <si>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</si>
  <si>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</si>
  <si>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</si>
  <si>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</si>
  <si>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</si>
  <si>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</si>
  <si>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</si>
  <si>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</si>
  <si>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</si>
  <si>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</si>
  <si>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</si>
  <si>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</si>
  <si>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</si>
  <si>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</si>
  <si>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</si>
  <si>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</si>
  <si>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</si>
  <si>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</si>
  <si>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</si>
  <si>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</si>
  <si>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</si>
  <si>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</si>
  <si>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</si>
  <si>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</si>
  <si>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</si>
  <si>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</si>
  <si>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</si>
  <si>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</si>
  <si>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</si>
  <si>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</si>
  <si>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</si>
  <si>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</si>
  <si>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</si>
  <si>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</si>
  <si>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</si>
  <si>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</si>
  <si>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</si>
  <si>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</si>
  <si>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</si>
  <si>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</si>
  <si>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</si>
  <si>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</si>
  <si>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</si>
  <si>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</si>
  <si>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</si>
  <si>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</si>
  <si>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</si>
  <si>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</si>
  <si>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</si>
  <si>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</si>
  <si>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</si>
  <si>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</si>
  <si>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</si>
  <si>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</si>
  <si>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</si>
  <si>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</si>
  <si>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</si>
  <si>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</si>
  <si>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</si>
  <si>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</si>
  <si>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</si>
  <si>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</si>
  <si>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</si>
  <si>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</si>
  <si>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</si>
  <si>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</si>
  <si>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</si>
  <si>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</si>
  <si>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</si>
  <si>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</si>
  <si>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</si>
  <si>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</si>
  <si>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</si>
  <si>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</si>
  <si>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</si>
  <si>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</si>
  <si>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</si>
  <si>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</si>
  <si>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</si>
  <si>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</si>
  <si>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</si>
  <si>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</si>
  <si>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</si>
  <si>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</si>
  <si>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</si>
  <si>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</si>
  <si>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</si>
  <si>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</si>
  <si>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</si>
  <si>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</si>
  <si>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</si>
  <si>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</si>
  <si>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</si>
  <si>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</si>
  <si>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</si>
  <si>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</si>
  <si>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</si>
  <si>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</si>
  <si>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</si>
  <si>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</si>
  <si>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</si>
  <si>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</si>
  <si>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</si>
  <si>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</si>
  <si>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</si>
  <si>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</si>
  <si>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</si>
  <si>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</si>
  <si>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</si>
  <si>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</si>
  <si>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</si>
  <si>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</si>
  <si>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</si>
  <si>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</si>
  <si>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</si>
  <si>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</si>
  <si>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</si>
  <si>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</si>
  <si>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</si>
  <si>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</si>
  <si>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</si>
  <si>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</si>
  <si>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</si>
  <si>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</si>
  <si>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</si>
  <si>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</si>
  <si>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</si>
  <si>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</si>
  <si>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</si>
  <si>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</si>
  <si>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</si>
  <si>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</si>
  <si>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</si>
  <si>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</si>
  <si>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</si>
  <si>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</si>
  <si>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</si>
  <si>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</si>
  <si>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</si>
  <si>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</si>
  <si>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</si>
  <si>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</si>
  <si>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</si>
  <si>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</si>
  <si>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</si>
  <si>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</si>
  <si>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</si>
  <si>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</si>
  <si>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</si>
  <si>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</si>
  <si>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</si>
  <si>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</si>
  <si>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</si>
  <si>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</si>
  <si>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</si>
  <si>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</si>
  <si>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</si>
  <si>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</si>
  <si>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</si>
  <si>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</si>
  <si>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</si>
  <si>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</si>
  <si>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</si>
  <si>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</si>
  <si>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</si>
  <si>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</si>
  <si>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</si>
  <si>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</si>
  <si>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</si>
  <si>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</si>
  <si>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</si>
  <si>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</si>
  <si>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</si>
  <si>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</si>
  <si>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</si>
  <si>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</si>
  <si>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</si>
  <si>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</si>
  <si>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</si>
  <si>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</si>
  <si>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</si>
  <si>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</si>
  <si>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</si>
  <si>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</si>
  <si>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</si>
  <si>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</si>
  <si>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</si>
  <si>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</si>
  <si>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</si>
  <si>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</si>
  <si>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</si>
  <si>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</si>
  <si>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</si>
  <si>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</si>
  <si>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</si>
  <si>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</si>
  <si>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</si>
  <si>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</si>
  <si>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</si>
  <si>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</si>
  <si>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</si>
  <si>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</si>
  <si>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</si>
  <si>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</si>
  <si>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</si>
  <si>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</si>
  <si>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</si>
  <si>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</si>
  <si>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</si>
  <si>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</si>
  <si>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</si>
  <si>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</si>
  <si>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</si>
  <si>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</si>
  <si>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</si>
  <si>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</si>
  <si>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</si>
  <si>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</si>
  <si>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</si>
  <si>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</si>
  <si>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</si>
  <si>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</si>
  <si>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</si>
  <si>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</si>
  <si>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</si>
  <si>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</si>
  <si>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</si>
  <si>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</si>
  <si>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</si>
  <si>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</si>
  <si>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</si>
  <si>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</si>
  <si>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</si>
  <si>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</si>
  <si>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</si>
  <si>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</si>
  <si>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</si>
  <si>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</si>
  <si>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</si>
  <si>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</si>
  <si>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</si>
  <si>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</si>
  <si>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</si>
  <si>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</si>
  <si>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</si>
  <si>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</si>
  <si>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</si>
  <si>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</si>
  <si>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</si>
  <si>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</si>
  <si>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</si>
  <si>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</si>
  <si>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</si>
  <si>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</si>
  <si>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</si>
  <si>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</si>
  <si>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</si>
  <si>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</si>
  <si>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</si>
  <si>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</si>
  <si>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</si>
  <si>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</si>
  <si>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</si>
  <si>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</si>
  <si>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</si>
  <si>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</si>
  <si>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</si>
  <si>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</si>
  <si>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</si>
  <si>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</si>
  <si>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</si>
  <si>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</si>
  <si>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</si>
  <si>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</si>
  <si>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</si>
  <si>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</si>
  <si>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</si>
  <si>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</si>
  <si>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</si>
  <si>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</si>
  <si>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</si>
  <si>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</si>
  <si>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</si>
  <si>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</si>
  <si>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</si>
  <si>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</si>
  <si>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</si>
  <si>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</si>
  <si>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</si>
  <si>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</si>
  <si>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</si>
  <si>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</si>
  <si>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</si>
  <si>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</si>
  <si>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</si>
  <si>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</si>
  <si>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</si>
  <si>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</si>
  <si>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</si>
  <si>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</si>
  <si>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</si>
  <si>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</si>
  <si>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</si>
  <si>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</si>
  <si>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</si>
  <si>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</si>
  <si>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</si>
  <si>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</si>
  <si>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</si>
  <si>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</si>
  <si>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</si>
  <si>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</si>
  <si>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</si>
  <si>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</si>
  <si>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</si>
  <si>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</si>
  <si>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</si>
  <si>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</si>
  <si>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</si>
  <si>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</si>
  <si>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</si>
  <si>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</si>
  <si>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</si>
  <si>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</si>
  <si>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</si>
  <si>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</si>
  <si>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</si>
  <si>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</si>
  <si>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</si>
  <si>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</si>
  <si>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</si>
  <si>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</si>
  <si>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</si>
  <si>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</si>
  <si>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</si>
  <si>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</si>
  <si>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</si>
  <si>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</si>
  <si>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</si>
  <si>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</si>
  <si>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</si>
  <si>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Beurteilung und Fragestellung Nr.</t>
  </si>
  <si>
    <t xml:space="preserve">
Zustand 
</t>
  </si>
  <si>
    <t>3. Zustand, Entwicklungstendenz, Fragestellung, Etappenziel und Wirkungsanalyse</t>
  </si>
  <si>
    <t xml:space="preserve">
Zustand
2019</t>
  </si>
  <si>
    <t>Hitzkirch, Gitzitobel</t>
  </si>
  <si>
    <t>NaiS Formular 2 Kanton Luzern  -  Wirkungsanalyse</t>
  </si>
  <si>
    <t>Genügend entwicklungsfähige Bäume in mind. 3 Durchmesserklassen vorhanden.
(&lt; 12cm BHD, 12-35cm und &gt; 35 cm BHD)</t>
  </si>
  <si>
    <t>Stämme gut verankert
Hänger höchstens noch vereinzelt
keine schweren und wurfgefährdeten Bäume</t>
  </si>
  <si>
    <t>Fläche mit starker Vegetationskonkurrenz für Bergahorn &lt; 1/10</t>
  </si>
  <si>
    <t>genügend Verjüngung auch ohne Lücken vorhanden
Bergahorn untervertreten</t>
  </si>
  <si>
    <t>genügend kleine Trupps im Aufwuchs, Mischung nicht zielgerecht (nadelholz-lastig)</t>
  </si>
  <si>
    <t xml:space="preserve">Etappenziel
2025
</t>
  </si>
  <si>
    <t xml:space="preserve">Eingriff z.G. Strukturpflege und Reduktion Fi z.G. Lbh zeigt Wirkung
Fi mind. minus 20%
</t>
  </si>
  <si>
    <t>Schlussgrad normal-gedrängt (Teilfläche 3a und BH2 Fi/Ta)
Es-Flächen verj. Nicht gesichert
Deckungsgrad insgesamt &gt;60%</t>
  </si>
  <si>
    <t>Strukturpflege zeigt Wirkung</t>
  </si>
  <si>
    <t>sofern notwendig sind die noch vorhandenen Hänger entfernt</t>
  </si>
  <si>
    <t>Lbh-Aufwuchs ist konsequent gefördert
Insbesondere auf Teilfläche 3a mit vielen einzelnen Bu im Aufwuchs.
Im Niederhaltebereich (entlang Gerinne) sind die Gehölze wieder auf den Stock gesetzt und Material liegen gelassen.</t>
  </si>
  <si>
    <r>
      <t>NaiS / Formular 21</t>
    </r>
    <r>
      <rPr>
        <sz val="10"/>
        <rFont val="Arial"/>
        <family val="2"/>
      </rPr>
      <t xml:space="preserve">           </t>
    </r>
  </si>
  <si>
    <t>Erläuterungen "Versuchsflächen"</t>
  </si>
  <si>
    <t>W.-Fl. Nr.:</t>
  </si>
  <si>
    <t>Gemeinde / Ort:</t>
  </si>
  <si>
    <t xml:space="preserve">Datum: </t>
  </si>
  <si>
    <r>
      <t>06.10.2010 /</t>
    </r>
    <r>
      <rPr>
        <sz val="10"/>
        <color rgb="FFFF0000"/>
        <rFont val="Arial"/>
        <family val="2"/>
      </rPr>
      <t xml:space="preserve"> 03.12.2010</t>
    </r>
  </si>
  <si>
    <t>Versuchsfläche</t>
  </si>
  <si>
    <t>3a</t>
  </si>
  <si>
    <t>Beat Burren, Markus Eichenberger 
Brächt Wasser, Michiel Fehr</t>
  </si>
  <si>
    <t xml:space="preserve">Beschreibung </t>
  </si>
  <si>
    <t>Dickung/Stangenholz in ebenerem Teil der WF oberhalb unmittelbarem Bacheinhang
Gilt auch für die oberen Bestände bis zur Hangkannte auf der Versuchsfläche 1
ca. 34a</t>
  </si>
  <si>
    <t>Fragestellungen</t>
  </si>
  <si>
    <r>
      <t xml:space="preserve">* Wie entwickelt sich Jungbestände bezüglich Schutzwirkung mit gezielten stabilitäts- u. strukturellen Eingriffen?
* Wie hoch sind die Kosten für die Pflege? Wie könnte ein Pflegekonzept für die Reservats- und Schutzwaldflächen im Gitzitobel aussehen? (Eingriffsturnus/ Eingriffsstärke/ Zielsetzung)?
</t>
    </r>
    <r>
      <rPr>
        <b/>
        <sz val="10"/>
        <color rgb="FFFF0000"/>
        <rFont val="Arial"/>
        <family val="2"/>
      </rPr>
      <t xml:space="preserve">Gemäss Kostenkalkulation 2010 sind die Kosten mit ca. Fr. 26.--/Are im Rahmen. Aufgrund der Bestandesentwicklung seit 2010 ist die Planung eines nächsten Eingriffs angezeigt. Ein Eingriffsturnus von ca. 8-10 Jahren scheint realistisch. </t>
    </r>
    <r>
      <rPr>
        <sz val="10"/>
        <rFont val="Arial"/>
        <family val="2"/>
      </rPr>
      <t xml:space="preserve">
* In welcher Entwicklungsstufe muss das "Bändeln der Stabiltätsträger" vorgegeben werden - bereits in der Dickung - oder erst im leichten - oder gar nur im starken Stangenholz?
</t>
    </r>
    <r>
      <rPr>
        <b/>
        <sz val="10"/>
        <color rgb="FFFF0000"/>
        <rFont val="Arial"/>
        <family val="2"/>
      </rPr>
      <t>Eine generelle Beantwortung ist schwierig, weil vorhandene Baumartenzusammensetzung (Mischung) und Bestandesstrukturen entscheidend sind. Unter Umständen genügt ein klar formulierter Pflegeauftrag.</t>
    </r>
    <r>
      <rPr>
        <sz val="10"/>
        <rFont val="Arial"/>
        <family val="2"/>
      </rPr>
      <t xml:space="preserve">
* Inwieweit auseinander sollen die Stabiltätsträger im Schutzwald in den Jungbeständen (Dickung-Stangenholz) stehen -im Halbendabstand 5-6m, im Endabstand zwischen 10-14m, oder weil die Bäume nicht mehr ganz auswachsen sollen in einer Zwischenlösung 8-10m?
</t>
    </r>
    <r>
      <rPr>
        <b/>
        <sz val="10"/>
        <color rgb="FFFF0000"/>
        <rFont val="Arial"/>
        <family val="2"/>
      </rPr>
      <t xml:space="preserve">Erfahrungsgemäss sind im Schutzwald die kollektive Stabilität und Strukturen zu fördern. Das Augenmerk richtet sich auf die Baum-Kollektive und Verjüngungsansätze und weniger auf Abstände. Natürlich können dabei auch Einzelbäume gefördert werden (z.B. B'Ul, B'Ah). Echte Stabilitätsträger sollen durchaus ganz auswachsen dürfen, weil sie wichtige Strukturelemente darstellen (tiefgründigen Rutschungen werden durch die Entnahme des Baumbestandes kaum entlastet, das das Baumgewicht keine Rolle spielt; allenfalls Hebelwirkung). </t>
    </r>
    <r>
      <rPr>
        <sz val="10"/>
        <rFont val="Arial"/>
        <family val="2"/>
      </rPr>
      <t xml:space="preserve">
* Inwiefern muss im Schutzwald eine postive Auslese bestimmt werden? Inwieweit würde es genügen unerwünschte Elemente im Schutzwald im Sinne einer neg. Auslese zu entfernen (Hänger, Peitscher, schlechte Verankerung, Säbelwuchs, grobastig, zu schwere Bäume)?
</t>
    </r>
    <r>
      <rPr>
        <b/>
        <sz val="10"/>
        <color rgb="FFFF0000"/>
        <rFont val="Arial"/>
        <family val="2"/>
      </rPr>
      <t>In einem Ersteingriff kann die Negativauslese durchaus eine wirksame Massnahme sein, wenn der Bestand nicht nur aus Hängern und schlecht verankerten Bäumen besteht. Grobastige, vitale Bäume tragen zur Bestandesstabilität bei und müssen nicht wegen der "Holzqualität" entfernt werden. Bei schweren Bäumen ist die Verankerung entscheidend. Schwere, gut verankerte Bäume haben auch in steilen Einhängen durchaus ihre Berechtigung!</t>
    </r>
    <r>
      <rPr>
        <sz val="10"/>
        <rFont val="Arial"/>
        <family val="2"/>
      </rPr>
      <t xml:space="preserve">
* Inwieweit ist im Schutzwald die biologische Rationalisierung umsetzbar oder gar kontraproduktiv?
</t>
    </r>
    <r>
      <rPr>
        <b/>
        <sz val="10"/>
        <color rgb="FFFF0000"/>
        <rFont val="Arial"/>
        <family val="2"/>
      </rPr>
      <t>Die biologische Rationalisierung ist baumartenabhängig und im Schutzwald situativ durchaus umsetzbar. Nur soviel Pflege wie nötig!</t>
    </r>
    <r>
      <rPr>
        <sz val="10"/>
        <rFont val="Arial"/>
        <family val="2"/>
      </rPr>
      <t xml:space="preserve">
</t>
    </r>
    <r>
      <rPr>
        <b/>
        <sz val="10"/>
        <rFont val="Arial"/>
        <family val="2"/>
      </rPr>
      <t xml:space="preserve">Eschensterben
</t>
    </r>
    <r>
      <rPr>
        <sz val="10"/>
        <rFont val="Arial"/>
        <family val="2"/>
      </rPr>
      <t xml:space="preserve">* Findet in befallenen Beständen eine Entmischung statt?* Können sich Eschen nach Befall wieder erholen?
</t>
    </r>
    <r>
      <rPr>
        <b/>
        <sz val="10"/>
        <color rgb="FFFF0000"/>
        <rFont val="Arial"/>
        <family val="2"/>
      </rPr>
      <t>Keine Erholung, 100% Ausfall und damit Entmischung.</t>
    </r>
  </si>
  <si>
    <t>Ziel</t>
  </si>
  <si>
    <t>Stabile, stufige und gute strukturierte Bestände - mind 2-3 Entwicklungstufen 
Prüfung eines möglichst kostengünstigen Pflegekonzeptes unter der Voraussetzung, dass die Stabilität Priorität hat. (Die Ergebnisse von Versuchsfläche 2 werden bei der Beantwortung dieser Frage miteinbezogen)</t>
  </si>
  <si>
    <t>Massnahmen</t>
  </si>
  <si>
    <t>Struktur und Stabilitätspflege (Dickung/Stangenholz)
Stabilitätspflege, positive Auslese</t>
  </si>
  <si>
    <t>Massnahmen-/Beobachtungsprotokoll</t>
  </si>
  <si>
    <t>Datum</t>
  </si>
  <si>
    <t>BearbeiterIn</t>
  </si>
  <si>
    <t>Fazit / Schlussfolgerung</t>
  </si>
  <si>
    <t>Festlegen der Versuchfläche und Instruktion Unternehmer für Massnahmen 2010</t>
  </si>
  <si>
    <t>B.Burren</t>
  </si>
  <si>
    <t>Fotostandort 4 festgelegt und Aufnahmen vor Eingriff festgehalten</t>
  </si>
  <si>
    <t>???</t>
  </si>
  <si>
    <t>Auswahl Z-Bäume im Halbendabstand</t>
  </si>
  <si>
    <t>M. Eichen-berger</t>
  </si>
  <si>
    <t>Aufwand: 2.5h à 75.-</t>
  </si>
  <si>
    <t>Pflegeeingriff (Stabilitätspflege, positive Auslese)</t>
  </si>
  <si>
    <t>A. Felder</t>
  </si>
  <si>
    <t>Kosten: ca. 1'000.-</t>
  </si>
  <si>
    <t>Abnahme Pflegeeingriff 2010</t>
  </si>
  <si>
    <t>B.Burren
M.Eichen-berger
A.Felder
S.Covi
M.Fehr</t>
  </si>
  <si>
    <r>
      <t xml:space="preserve">M. Eichenberger:
Auslese im Halbendabstand war schwierig, nur wenige eindeutige Kandidaten.
A. Felder:
Aufwand für Massnahmen auf Fläche 3a und 3b vergleichbar. 
</t>
    </r>
    <r>
      <rPr>
        <b/>
        <sz val="9"/>
        <rFont val="Arial"/>
        <family val="2"/>
      </rPr>
      <t>Nächster Eingriff: ca. 3 Jahren</t>
    </r>
  </si>
  <si>
    <t>1)
2)</t>
  </si>
  <si>
    <r>
      <t xml:space="preserve">1) </t>
    </r>
    <r>
      <rPr>
        <sz val="11"/>
        <rFont val="Arial"/>
        <family val="2"/>
      </rPr>
      <t>Bei den Bauartenzusammensetzung scheint in dieser Standortsgruppe der Bacheschenwald (27; 0% Bu) sehr stark zu dominieren, obwohl die Fläche im Übergang zum Zahwurz Buchenwald (12a; 70-100% Bu) kartiert wurde. Und in den angrenzenden Beständen ist Bu standortsgerecht. Aktuell ist Bu im Hauptbestand nicht oder höchstens vereinzelt vertreten.
Bub und Cos sind der Meinung, dass die Buche auf dieser Weiserfläche durchaus förderungsürdig ist und die Anforderungsprofile zu absolut daher kommen.</t>
    </r>
    <r>
      <rPr>
        <b/>
        <sz val="11"/>
        <rFont val="Arial"/>
        <family val="2"/>
      </rPr>
      <t xml:space="preserve">
2) </t>
    </r>
    <r>
      <rPr>
        <sz val="11"/>
        <rFont val="Arial"/>
        <family val="2"/>
      </rPr>
      <t xml:space="preserve">Für 2020 ist ein nächster Eingriff zu planen: Ziel: Strukturpflege und Baumartenmischung (Folgeeingriff analog 2010)
Konsequente Förderung Anteil Lbh in allen Entwicklungsstufen, Reduktion Fi-Anteil
Hangkante: Allenfalls noch vorhandene grössere wurfgefährdete Bäume entfernen,
Bacheinhang: Gehölze auf Stock setzen sofern für Gerinnepflege relevant, Material im Einhang liegen lassen.
</t>
    </r>
    <r>
      <rPr>
        <b/>
        <sz val="11"/>
        <rFont val="Arial"/>
        <family val="2"/>
      </rPr>
      <t xml:space="preserve">Fragestellungen: 
1) </t>
    </r>
    <r>
      <rPr>
        <sz val="11"/>
        <rFont val="Arial"/>
        <family val="2"/>
      </rPr>
      <t xml:space="preserve">Bestätigt sich die Annahme, dass der Gerinneeinhang in einem ca. 4-Jahrestournus rationell gepflegt werden kann mit liegenlassen des Materials.
</t>
    </r>
    <r>
      <rPr>
        <b/>
        <sz val="11"/>
        <rFont val="Arial"/>
        <family val="2"/>
      </rPr>
      <t>2)</t>
    </r>
    <r>
      <rPr>
        <sz val="11"/>
        <rFont val="Arial"/>
        <family val="2"/>
      </rPr>
      <t xml:space="preserve"> Lässt sich nach dem Totalausfall der Es der Lbh-Anteil noch markant fördern (B'Ah und v.a. auch durch Bu im Aufwuchs durch Entnahme von Fi; entgegen dem Anforderungsprofil der Standortgruppe!)?
</t>
    </r>
    <r>
      <rPr>
        <b/>
        <sz val="11"/>
        <rFont val="Arial"/>
        <family val="2"/>
      </rPr>
      <t>3)</t>
    </r>
    <r>
      <rPr>
        <sz val="11"/>
        <rFont val="Arial"/>
        <family val="2"/>
      </rPr>
      <t xml:space="preserve"> Wachsen zusätzliche Ta auf trotz massivem Wildverbiss? Reduktion der Salzlecken?</t>
    </r>
    <r>
      <rPr>
        <b/>
        <sz val="11"/>
        <rFont val="Arial"/>
        <family val="2"/>
      </rPr>
      <t xml:space="preserve">
Für die Zielsetzung der LbH Förderung könnten durchaus 1-2 neue und geeignete Fotostandorte eingerichtet werden. Entscheid beim Eingriff.</t>
    </r>
  </si>
  <si>
    <t>Es 0%
B'Ah 15%
BU, Bul. KI, Er, Wi 20%
Ta 25%, Fi 40%</t>
  </si>
  <si>
    <t>5 Gerinneeinhang (Zone 2)</t>
  </si>
  <si>
    <r>
      <t xml:space="preserve">03.12.2019, </t>
    </r>
    <r>
      <rPr>
        <sz val="11"/>
        <color rgb="FF00B0F0"/>
        <rFont val="Arial"/>
        <family val="2"/>
      </rPr>
      <t>Änderung Naturgefahr Gerinneeinhang (Zone2) ab 2022, keine Neubeurteilung erfolgt</t>
    </r>
  </si>
  <si>
    <r>
      <t xml:space="preserve">Meistens Stämme mit guter Verankerung, nur vereinzelt starke Hänger
</t>
    </r>
    <r>
      <rPr>
        <sz val="7"/>
        <color rgb="FF00B0F0"/>
        <rFont val="Arial"/>
        <family val="2"/>
      </rPr>
      <t>Höchstens wenig mobilisierbare Bäume und rutschgefährdetes Holz</t>
    </r>
  </si>
  <si>
    <r>
      <t xml:space="preserve">Stämme mit guter Verankerung, keine starken Hänger
</t>
    </r>
    <r>
      <rPr>
        <strike/>
        <sz val="7"/>
        <color rgb="FF00B0F0"/>
        <rFont val="Arial"/>
        <family val="2"/>
      </rPr>
      <t>keine schweren und wurfgefährdeten Bäume</t>
    </r>
    <r>
      <rPr>
        <strike/>
        <sz val="7"/>
        <rFont val="Arial"/>
        <family val="2"/>
      </rPr>
      <t xml:space="preserve">
</t>
    </r>
    <r>
      <rPr>
        <sz val="7"/>
        <color rgb="FF00B0F0"/>
        <rFont val="Arial"/>
        <family val="2"/>
      </rPr>
      <t>Keine mobilisierbaren Bäume und kein rutschgefährdetes Holz</t>
    </r>
  </si>
  <si>
    <r>
      <t xml:space="preserve">Schlussgrad normal-locker
</t>
    </r>
    <r>
      <rPr>
        <strike/>
        <sz val="7"/>
        <color rgb="FF00B0F0"/>
        <rFont val="Arial"/>
        <family val="2"/>
      </rPr>
      <t>Lückengrösse max. 4 a,
bei gesicherter Verjüngung max. 8 a
Deckungsgrad dauernd und kleinflächig &gt; 60%</t>
    </r>
    <r>
      <rPr>
        <sz val="7"/>
        <rFont val="Arial"/>
        <family val="2"/>
      </rPr>
      <t xml:space="preserve">
</t>
    </r>
    <r>
      <rPr>
        <sz val="7"/>
        <color rgb="FF00B0F0"/>
        <rFont val="Arial"/>
        <family val="2"/>
      </rPr>
      <t>Lückenlänge in Falllinie max. 20 m
Lückengrösse max. 6 a
Deckungsgrad dauernd &gt; 60%</t>
    </r>
  </si>
  <si>
    <r>
      <rPr>
        <strike/>
        <sz val="7"/>
        <color rgb="FF00B0F0"/>
        <rFont val="Arial"/>
        <family val="2"/>
      </rPr>
      <t xml:space="preserve">
Lückengrösse max. 6 a,
bei gesicherter Verjüngung max. 12 a
Deckungsgrad dauernd &gt; 40%</t>
    </r>
    <r>
      <rPr>
        <sz val="7"/>
        <rFont val="Arial"/>
        <family val="2"/>
      </rPr>
      <t xml:space="preserve">
</t>
    </r>
    <r>
      <rPr>
        <sz val="7"/>
        <color rgb="FF00B0F0"/>
        <rFont val="Arial"/>
        <family val="2"/>
      </rPr>
      <t>Lückenlänge in Falllinie max. 30 m
Lückengrösse max. 12 a
Deckungsgrad dauernd &gt; 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</si>
</sst>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7"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7"/>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10"/>
      <color rgb="FFFF0000"/>
      <name val="Arial"/>
      <family val="2"/>
    </font>
    <font>
      <b/>
      <sz val="10"/>
      <color rgb="FFFF0000"/>
      <name val="Arial"/>
      <family val="2"/>
    </font>
    <font>
      <sz val="10"/>
      <color rgb="FF00B0F0"/>
      <name val="Arial"/>
      <family val="2"/>
    </font>
    <font>
      <sz val="11"/>
      <color rgb="FF00B0F0"/>
      <name val="Arial"/>
      <family val="2"/>
    </font>
    <font>
      <strike/>
      <sz val="7"/>
      <name val="Arial"/>
      <family val="2"/>
    </font>
    <font>
      <sz val="7"/>
      <color rgb="FF00B0F0"/>
      <name val="Arial"/>
      <family val="2"/>
    </font>
    <font>
      <strike/>
      <sz val="7"/>
      <color rgb="FF00B0F0"/>
      <name val="Arial"/>
      <family val="2"/>
    </font>
  </fonts>
  <fills count="5">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3" fillId="0" borderId="0"/>
    <xf numFmtId="0" fontId="38" fillId="0" borderId="0"/>
    <xf numFmtId="0" fontId="1" fillId="0" borderId="0"/>
  </cellStyleXfs>
  <cellXfs count="438">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9" fillId="0" borderId="0" xfId="0" applyFont="1"/>
    <xf numFmtId="0" fontId="1" fillId="0" borderId="0" xfId="0" applyFont="1"/>
    <xf numFmtId="0" fontId="0" fillId="0" borderId="0" xfId="0" applyBorder="1" applyAlignment="1"/>
    <xf numFmtId="0" fontId="15" fillId="0" borderId="0" xfId="0" applyFont="1" applyBorder="1"/>
    <xf numFmtId="0" fontId="19"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5" fillId="0" borderId="0" xfId="0" applyFont="1" applyFill="1"/>
    <xf numFmtId="0" fontId="21"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3" fillId="0" borderId="1" xfId="0" applyFont="1" applyFill="1" applyBorder="1" applyAlignment="1">
      <alignment horizontal="center" wrapText="1"/>
    </xf>
    <xf numFmtId="0" fontId="22" fillId="0" borderId="1" xfId="0" applyFont="1" applyFill="1" applyBorder="1" applyAlignment="1">
      <alignment wrapText="1"/>
    </xf>
    <xf numFmtId="0" fontId="22" fillId="0" borderId="1" xfId="0" applyFont="1" applyFill="1" applyBorder="1" applyAlignment="1">
      <alignment horizontal="center" wrapText="1"/>
    </xf>
    <xf numFmtId="0" fontId="24" fillId="0" borderId="1" xfId="0" applyFont="1" applyFill="1" applyBorder="1" applyAlignment="1">
      <alignment horizontal="center" wrapText="1"/>
    </xf>
    <xf numFmtId="0" fontId="21"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1"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8"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7"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7" fillId="0" borderId="15" xfId="0" applyFont="1" applyFill="1" applyBorder="1" applyAlignment="1" applyProtection="1">
      <alignment vertical="center"/>
    </xf>
    <xf numFmtId="0" fontId="0" fillId="0" borderId="15" xfId="0" applyFill="1" applyBorder="1" applyProtection="1"/>
    <xf numFmtId="164" fontId="27"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7" fillId="0" borderId="1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4" fontId="16" fillId="0" borderId="0" xfId="4" applyNumberFormat="1" applyFont="1" applyFill="1" applyBorder="1" applyProtection="1"/>
    <xf numFmtId="0" fontId="27" fillId="0" borderId="14"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7" fillId="0" borderId="15" xfId="0" applyNumberFormat="1" applyFont="1" applyFill="1" applyBorder="1" applyAlignment="1" applyProtection="1">
      <alignment vertical="center"/>
    </xf>
    <xf numFmtId="2" fontId="27"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7"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7"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7" fillId="0" borderId="20" xfId="0" applyNumberFormat="1" applyFont="1" applyFill="1" applyBorder="1" applyAlignment="1" applyProtection="1">
      <alignment horizontal="center" wrapText="1"/>
    </xf>
    <xf numFmtId="0" fontId="27"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7" fillId="0" borderId="32" xfId="0" applyFont="1" applyFill="1" applyBorder="1" applyAlignment="1" applyProtection="1">
      <alignment horizontal="left" vertical="center"/>
    </xf>
    <xf numFmtId="0" fontId="27"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9"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9"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9" fillId="0" borderId="0" xfId="0" applyFont="1" applyProtection="1">
      <protection hidden="1"/>
    </xf>
    <xf numFmtId="0" fontId="0" fillId="0" borderId="40" xfId="0" applyBorder="1" applyAlignment="1" applyProtection="1">
      <alignmen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6"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1"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30" fillId="0" borderId="38" xfId="0" applyFont="1" applyBorder="1" applyAlignment="1" applyProtection="1">
      <alignment horizontal="right" vertical="top"/>
      <protection hidden="1"/>
    </xf>
    <xf numFmtId="0" fontId="31"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3" fillId="0" borderId="0" xfId="0" applyFont="1" applyAlignment="1">
      <alignment vertical="top" wrapText="1"/>
    </xf>
    <xf numFmtId="0" fontId="20" fillId="0" borderId="0" xfId="0" applyFont="1" applyBorder="1" applyAlignment="1" applyProtection="1">
      <alignment vertical="top" wrapText="1"/>
    </xf>
    <xf numFmtId="0" fontId="35" fillId="0" borderId="0" xfId="0" applyFont="1" applyAlignment="1">
      <alignment vertical="top" wrapText="1"/>
    </xf>
    <xf numFmtId="0" fontId="34" fillId="0" borderId="0" xfId="0" applyFont="1"/>
    <xf numFmtId="0" fontId="37" fillId="0" borderId="0" xfId="0" applyFont="1" applyBorder="1" applyAlignment="1" applyProtection="1">
      <alignment vertical="top"/>
      <protection hidden="1"/>
    </xf>
    <xf numFmtId="0" fontId="37"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 fillId="0" borderId="99" xfId="11" applyFont="1" applyBorder="1"/>
    <xf numFmtId="0" fontId="4" fillId="0" borderId="100" xfId="11" applyFont="1" applyBorder="1"/>
    <xf numFmtId="0" fontId="4" fillId="0" borderId="101" xfId="11" applyFont="1" applyBorder="1"/>
    <xf numFmtId="0" fontId="12" fillId="0" borderId="102" xfId="11" applyFont="1" applyBorder="1" applyAlignment="1">
      <alignment horizontal="left" vertical="center"/>
    </xf>
    <xf numFmtId="0" fontId="1" fillId="0" borderId="0" xfId="11"/>
    <xf numFmtId="0" fontId="4" fillId="0" borderId="103" xfId="11" applyFont="1" applyBorder="1"/>
    <xf numFmtId="0" fontId="4" fillId="0" borderId="104" xfId="11" applyFont="1" applyBorder="1"/>
    <xf numFmtId="0" fontId="4" fillId="0" borderId="104" xfId="11" applyFont="1" applyBorder="1" applyAlignment="1">
      <alignment horizontal="left"/>
    </xf>
    <xf numFmtId="0" fontId="1" fillId="0" borderId="19" xfId="11" applyBorder="1"/>
    <xf numFmtId="14" fontId="1" fillId="0" borderId="57" xfId="11" applyNumberFormat="1" applyBorder="1" applyAlignment="1">
      <alignment horizontal="left"/>
    </xf>
    <xf numFmtId="0" fontId="4" fillId="0" borderId="105" xfId="11" applyFont="1" applyBorder="1" applyAlignment="1">
      <alignment vertical="center"/>
    </xf>
    <xf numFmtId="0" fontId="4" fillId="0" borderId="106" xfId="11" applyFont="1" applyBorder="1" applyAlignment="1">
      <alignment horizontal="left" vertical="center"/>
    </xf>
    <xf numFmtId="0" fontId="2" fillId="0" borderId="72" xfId="11" applyFont="1" applyBorder="1" applyAlignment="1">
      <alignment horizontal="left" vertical="center"/>
    </xf>
    <xf numFmtId="0" fontId="18" fillId="0" borderId="71" xfId="11" applyFont="1" applyBorder="1" applyAlignment="1" applyProtection="1">
      <alignment vertical="center" wrapText="1"/>
      <protection locked="0"/>
    </xf>
    <xf numFmtId="0" fontId="18" fillId="0" borderId="0" xfId="11" applyFont="1" applyAlignment="1" applyProtection="1">
      <alignment vertical="center" wrapText="1"/>
      <protection locked="0"/>
    </xf>
    <xf numFmtId="0" fontId="2" fillId="0" borderId="107" xfId="11" applyFont="1" applyBorder="1" applyAlignment="1" applyProtection="1">
      <alignment horizontal="left" vertical="top"/>
      <protection locked="0"/>
    </xf>
    <xf numFmtId="0" fontId="2" fillId="0" borderId="109" xfId="11" applyFont="1" applyBorder="1" applyAlignment="1" applyProtection="1">
      <alignment horizontal="left" vertical="top"/>
      <protection locked="0"/>
    </xf>
    <xf numFmtId="0" fontId="1" fillId="0" borderId="0" xfId="11" applyAlignment="1">
      <alignment vertical="top"/>
    </xf>
    <xf numFmtId="0" fontId="2" fillId="0" borderId="10" xfId="11" applyFont="1" applyBorder="1" applyAlignment="1" applyProtection="1">
      <alignment horizontal="left" vertical="top"/>
      <protection locked="0"/>
    </xf>
    <xf numFmtId="0" fontId="5" fillId="0" borderId="43" xfId="11" applyFont="1" applyBorder="1" applyAlignment="1" applyProtection="1">
      <alignment horizontal="left" vertical="center"/>
      <protection locked="0"/>
    </xf>
    <xf numFmtId="0" fontId="5" fillId="0" borderId="10" xfId="11" applyFont="1" applyBorder="1" applyAlignment="1" applyProtection="1">
      <alignment horizontal="left" vertical="center"/>
      <protection locked="0"/>
    </xf>
    <xf numFmtId="0" fontId="1" fillId="0" borderId="89" xfId="11" applyBorder="1" applyAlignment="1">
      <alignment horizontal="left" vertical="center"/>
    </xf>
    <xf numFmtId="0" fontId="1" fillId="0" borderId="107" xfId="11" applyBorder="1" applyAlignment="1">
      <alignment horizontal="left" vertical="center"/>
    </xf>
    <xf numFmtId="0" fontId="5" fillId="0" borderId="70" xfId="11" applyFont="1" applyBorder="1" applyAlignment="1" applyProtection="1">
      <alignment horizontal="left" vertical="center"/>
      <protection locked="0"/>
    </xf>
    <xf numFmtId="14" fontId="5" fillId="0" borderId="109" xfId="11" applyNumberFormat="1" applyFont="1" applyBorder="1" applyAlignment="1" applyProtection="1">
      <alignment horizontal="left" vertical="top"/>
      <protection locked="0"/>
    </xf>
    <xf numFmtId="0" fontId="1" fillId="0" borderId="109" xfId="11" applyBorder="1" applyAlignment="1">
      <alignment horizontal="left" vertical="top" wrapText="1"/>
    </xf>
    <xf numFmtId="0" fontId="5" fillId="0" borderId="112" xfId="11" applyFont="1" applyBorder="1" applyAlignment="1" applyProtection="1">
      <alignment horizontal="left" vertical="top" wrapText="1"/>
      <protection locked="0"/>
    </xf>
    <xf numFmtId="0" fontId="5" fillId="0" borderId="113" xfId="11" applyFont="1" applyBorder="1" applyAlignment="1" applyProtection="1">
      <alignment horizontal="left" vertical="top"/>
      <protection locked="0"/>
    </xf>
    <xf numFmtId="0" fontId="5" fillId="0" borderId="115" xfId="11" applyFont="1" applyBorder="1" applyAlignment="1" applyProtection="1">
      <alignment horizontal="left" vertical="top" wrapText="1"/>
      <protection locked="0"/>
    </xf>
    <xf numFmtId="14" fontId="5" fillId="0" borderId="113" xfId="11" applyNumberFormat="1" applyFont="1" applyBorder="1" applyAlignment="1" applyProtection="1">
      <alignment horizontal="left" vertical="top"/>
      <protection locked="0"/>
    </xf>
    <xf numFmtId="0" fontId="1" fillId="0" borderId="113" xfId="11" applyBorder="1" applyAlignment="1">
      <alignment horizontal="left" vertical="top" wrapText="1"/>
    </xf>
    <xf numFmtId="0" fontId="5" fillId="0" borderId="116" xfId="11" applyFont="1" applyBorder="1" applyAlignment="1" applyProtection="1">
      <alignment horizontal="left" vertical="top"/>
      <protection locked="0"/>
    </xf>
    <xf numFmtId="0" fontId="5" fillId="0" borderId="116" xfId="11" applyFont="1" applyBorder="1" applyAlignment="1" applyProtection="1">
      <alignment horizontal="left" vertical="top" wrapText="1"/>
      <protection locked="0"/>
    </xf>
    <xf numFmtId="0" fontId="5" fillId="0" borderId="118" xfId="11" applyFont="1" applyBorder="1" applyAlignment="1" applyProtection="1">
      <alignment horizontal="left" vertical="top" wrapText="1"/>
      <protection locked="0"/>
    </xf>
    <xf numFmtId="0" fontId="1" fillId="0" borderId="0" xfId="11" applyAlignment="1">
      <alignment wrapText="1"/>
    </xf>
    <xf numFmtId="0" fontId="42" fillId="0" borderId="40" xfId="0" applyFont="1" applyBorder="1" applyAlignment="1" applyProtection="1">
      <alignment horizontal="left" vertical="center"/>
      <protection locked="0"/>
    </xf>
    <xf numFmtId="0" fontId="18" fillId="0" borderId="45" xfId="0" applyFont="1" applyBorder="1" applyAlignment="1" applyProtection="1">
      <alignment vertical="top" wrapText="1"/>
      <protection hidden="1"/>
    </xf>
    <xf numFmtId="0" fontId="18" fillId="0" borderId="41" xfId="0" applyFont="1" applyBorder="1" applyAlignment="1" applyProtection="1">
      <alignment vertical="top" wrapText="1"/>
      <protection hidden="1"/>
    </xf>
    <xf numFmtId="0" fontId="18" fillId="0" borderId="43" xfId="0" applyFont="1" applyBorder="1" applyAlignment="1" applyProtection="1">
      <alignment vertical="top" wrapText="1"/>
      <protection hidden="1"/>
    </xf>
    <xf numFmtId="0" fontId="18" fillId="0" borderId="49" xfId="0" applyFont="1" applyBorder="1" applyAlignment="1" applyProtection="1">
      <alignment vertical="top" wrapText="1"/>
      <protection hidden="1"/>
    </xf>
    <xf numFmtId="0" fontId="18" fillId="0" borderId="69" xfId="0" applyFont="1" applyBorder="1" applyAlignment="1" applyProtection="1">
      <alignment vertical="top" wrapText="1"/>
      <protection hidden="1"/>
    </xf>
    <xf numFmtId="0" fontId="18" fillId="0" borderId="52" xfId="0" applyFont="1" applyBorder="1" applyAlignment="1" applyProtection="1">
      <alignment vertical="top" wrapText="1"/>
      <protection hidden="1"/>
    </xf>
    <xf numFmtId="0" fontId="18" fillId="0" borderId="58" xfId="0" applyFont="1" applyBorder="1" applyAlignment="1" applyProtection="1">
      <alignment vertical="top" wrapText="1"/>
      <protection hidden="1"/>
    </xf>
    <xf numFmtId="0" fontId="18" fillId="0" borderId="54" xfId="0" applyFont="1" applyBorder="1" applyAlignment="1" applyProtection="1">
      <alignment vertical="top" wrapText="1"/>
      <protection hidden="1"/>
    </xf>
    <xf numFmtId="0" fontId="18" fillId="0" borderId="70" xfId="0" applyFont="1" applyBorder="1" applyAlignment="1" applyProtection="1">
      <alignment vertical="top" wrapText="1"/>
      <protection hidden="1"/>
    </xf>
    <xf numFmtId="0" fontId="18" fillId="0" borderId="49" xfId="0" applyFont="1" applyBorder="1" applyAlignment="1" applyProtection="1">
      <alignment vertical="top" wrapText="1"/>
      <protection locked="0"/>
    </xf>
    <xf numFmtId="0" fontId="18" fillId="0" borderId="69"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58" xfId="0" applyFont="1" applyBorder="1" applyAlignment="1" applyProtection="1">
      <alignment vertical="top" wrapText="1"/>
      <protection locked="0"/>
    </xf>
    <xf numFmtId="0" fontId="18" fillId="0" borderId="54" xfId="0" applyFont="1" applyBorder="1" applyAlignment="1" applyProtection="1">
      <alignment vertical="top" wrapText="1"/>
      <protection locked="0"/>
    </xf>
    <xf numFmtId="0" fontId="18" fillId="0" borderId="70" xfId="0" applyFont="1" applyBorder="1" applyAlignment="1" applyProtection="1">
      <alignment vertical="top" wrapText="1"/>
      <protection locked="0"/>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18" fillId="0" borderId="83" xfId="0" applyFont="1" applyBorder="1" applyAlignment="1" applyProtection="1">
      <alignment horizontal="left" vertical="top" wrapText="1"/>
      <protection locked="0"/>
    </xf>
    <xf numFmtId="0" fontId="18" fillId="0" borderId="85" xfId="0" applyFont="1" applyBorder="1" applyAlignment="1" applyProtection="1">
      <alignment horizontal="left" vertical="top" wrapText="1"/>
      <protection locked="0"/>
    </xf>
    <xf numFmtId="0" fontId="18" fillId="0" borderId="52" xfId="0" applyFont="1" applyBorder="1" applyAlignment="1" applyProtection="1">
      <alignment horizontal="left" vertical="top" wrapText="1"/>
      <protection locked="0"/>
    </xf>
    <xf numFmtId="0" fontId="18" fillId="0" borderId="58" xfId="0" applyFont="1" applyBorder="1" applyAlignment="1" applyProtection="1">
      <alignment horizontal="left" vertical="top" wrapText="1"/>
      <protection locked="0"/>
    </xf>
    <xf numFmtId="0" fontId="18" fillId="0" borderId="54" xfId="0" applyFont="1" applyBorder="1" applyAlignment="1" applyProtection="1">
      <alignment horizontal="left" vertical="top" wrapText="1"/>
      <protection locked="0"/>
    </xf>
    <xf numFmtId="0" fontId="18" fillId="0" borderId="70" xfId="0" applyFont="1"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49" fontId="18" fillId="0" borderId="83" xfId="0" applyNumberFormat="1" applyFont="1" applyBorder="1" applyAlignment="1" applyProtection="1">
      <alignment horizontal="left" vertical="top" wrapText="1"/>
      <protection locked="0"/>
    </xf>
    <xf numFmtId="49" fontId="18" fillId="0" borderId="52" xfId="0" applyNumberFormat="1" applyFont="1" applyBorder="1" applyAlignment="1" applyProtection="1">
      <alignment horizontal="lef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32" fillId="0" borderId="0" xfId="0" applyFont="1" applyAlignment="1">
      <alignment vertical="top" wrapText="1"/>
    </xf>
    <xf numFmtId="0" fontId="32" fillId="0" borderId="38" xfId="0" applyFont="1" applyBorder="1" applyAlignment="1">
      <alignment vertical="top" wrapText="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6" fillId="0" borderId="52" xfId="0" applyFont="1"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10" fillId="0" borderId="83" xfId="0" applyFont="1" applyBorder="1" applyAlignment="1" applyProtection="1">
      <alignment horizontal="left" vertical="top" wrapText="1"/>
      <protection locked="0"/>
    </xf>
    <xf numFmtId="0" fontId="10" fillId="0" borderId="52" xfId="0" applyFont="1" applyBorder="1" applyAlignment="1" applyProtection="1">
      <alignment horizontal="left" vertical="top" wrapText="1"/>
      <protection locked="0"/>
    </xf>
    <xf numFmtId="0" fontId="10" fillId="0" borderId="54" xfId="0" applyFont="1" applyBorder="1" applyAlignment="1" applyProtection="1">
      <alignment horizontal="left" vertical="top" wrapText="1"/>
      <protection locked="0"/>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52" xfId="0" applyFont="1"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4" fillId="0" borderId="52"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8" xfId="0" applyFont="1" applyBorder="1" applyAlignment="1" applyProtection="1">
      <alignment horizontal="left" vertical="top"/>
      <protection locked="0"/>
    </xf>
    <xf numFmtId="0" fontId="4" fillId="0" borderId="52" xfId="0" applyFont="1" applyBorder="1" applyAlignment="1" applyProtection="1">
      <alignment horizontal="left" vertical="top"/>
      <protection locked="0"/>
    </xf>
    <xf numFmtId="0" fontId="4" fillId="0" borderId="54" xfId="0" applyFont="1" applyBorder="1" applyAlignment="1" applyProtection="1">
      <alignment horizontal="left" vertical="top"/>
      <protection locked="0"/>
    </xf>
    <xf numFmtId="0" fontId="4" fillId="0" borderId="38" xfId="0" applyFont="1" applyBorder="1" applyAlignment="1" applyProtection="1">
      <alignment horizontal="left" vertical="top"/>
      <protection locked="0"/>
    </xf>
    <xf numFmtId="0" fontId="4" fillId="0" borderId="70" xfId="0" applyFont="1" applyBorder="1" applyAlignment="1" applyProtection="1">
      <alignment horizontal="left" vertical="top"/>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0" fillId="0" borderId="52" xfId="0" applyBorder="1" applyAlignment="1" applyProtection="1">
      <alignment horizontal="center" wrapText="1"/>
      <protection hidden="1"/>
    </xf>
    <xf numFmtId="0" fontId="0" fillId="0" borderId="54" xfId="0" applyBorder="1" applyAlignment="1" applyProtection="1">
      <alignment horizontal="center" wrapText="1"/>
      <protection hidden="1"/>
    </xf>
    <xf numFmtId="0" fontId="0" fillId="0" borderId="70" xfId="0"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5" fillId="0" borderId="117" xfId="11" applyFont="1" applyBorder="1" applyAlignment="1" applyProtection="1">
      <alignment horizontal="left" vertical="top" wrapText="1"/>
      <protection locked="0"/>
    </xf>
    <xf numFmtId="0" fontId="1" fillId="0" borderId="118" xfId="11" applyBorder="1"/>
    <xf numFmtId="0" fontId="5" fillId="0" borderId="10" xfId="11" applyFont="1" applyBorder="1" applyAlignment="1" applyProtection="1">
      <alignment horizontal="left" vertical="top" wrapText="1"/>
      <protection locked="0"/>
    </xf>
    <xf numFmtId="0" fontId="5" fillId="0" borderId="89" xfId="11" applyFont="1" applyBorder="1" applyAlignment="1" applyProtection="1">
      <alignment horizontal="left" vertical="top"/>
      <protection locked="0"/>
    </xf>
    <xf numFmtId="0" fontId="5" fillId="0" borderId="108" xfId="11" applyFont="1" applyBorder="1" applyAlignment="1" applyProtection="1">
      <alignment horizontal="left" vertical="top"/>
      <protection locked="0"/>
    </xf>
    <xf numFmtId="49" fontId="1" fillId="0" borderId="10" xfId="11" applyNumberFormat="1" applyBorder="1" applyAlignment="1" applyProtection="1">
      <alignment horizontal="left" vertical="top" wrapText="1"/>
      <protection locked="0"/>
    </xf>
    <xf numFmtId="49" fontId="1" fillId="0" borderId="89" xfId="11" applyNumberFormat="1" applyBorder="1" applyAlignment="1" applyProtection="1">
      <alignment horizontal="left" vertical="top" wrapText="1"/>
      <protection locked="0"/>
    </xf>
    <xf numFmtId="49" fontId="1" fillId="0" borderId="108" xfId="11" applyNumberFormat="1" applyBorder="1" applyAlignment="1" applyProtection="1">
      <alignment horizontal="left" vertical="top" wrapText="1"/>
      <protection locked="0"/>
    </xf>
    <xf numFmtId="0" fontId="1" fillId="0" borderId="89" xfId="11" applyBorder="1"/>
    <xf numFmtId="0" fontId="1" fillId="0" borderId="108" xfId="11" applyBorder="1"/>
    <xf numFmtId="0" fontId="2" fillId="0" borderId="10" xfId="11" applyFont="1" applyBorder="1" applyAlignment="1" applyProtection="1">
      <alignment horizontal="left" vertical="center"/>
      <protection locked="0"/>
    </xf>
    <xf numFmtId="0" fontId="5" fillId="0" borderId="110" xfId="11" applyFont="1" applyBorder="1" applyAlignment="1" applyProtection="1">
      <alignment horizontal="left" vertical="top" wrapText="1"/>
      <protection locked="0"/>
    </xf>
    <xf numFmtId="0" fontId="1" fillId="0" borderId="111" xfId="11" applyBorder="1"/>
    <xf numFmtId="0" fontId="5" fillId="0" borderId="114" xfId="11" applyFont="1" applyBorder="1" applyAlignment="1" applyProtection="1">
      <alignment horizontal="left" vertical="top" wrapText="1"/>
      <protection locked="0"/>
    </xf>
    <xf numFmtId="0" fontId="1" fillId="0" borderId="115" xfId="11" applyBorder="1"/>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27"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5" val="0"/>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9</xdr:col>
      <xdr:colOff>3810</xdr:colOff>
      <xdr:row>23</xdr:row>
      <xdr:rowOff>182880</xdr:rowOff>
    </xdr:from>
    <xdr:to>
      <xdr:col>9</xdr:col>
      <xdr:colOff>7620</xdr:colOff>
      <xdr:row>24</xdr:row>
      <xdr:rowOff>165734</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V="1">
          <a:off x="7174230" y="5494020"/>
          <a:ext cx="3810" cy="173354"/>
        </a:xfrm>
        <a:prstGeom prst="line">
          <a:avLst/>
        </a:prstGeom>
        <a:noFill/>
        <a:ln w="19050">
          <a:solidFill>
            <a:srgbClr val="000000"/>
          </a:solidFill>
          <a:round/>
          <a:headEnd type="oval" w="med" len="med"/>
          <a:tailEnd type="triangle" w="med" len="med"/>
        </a:ln>
      </xdr:spPr>
    </xdr:sp>
    <xdr:clientData/>
  </xdr:twoCellAnchor>
  <xdr:twoCellAnchor>
    <xdr:from>
      <xdr:col>9</xdr:col>
      <xdr:colOff>377190</xdr:colOff>
      <xdr:row>14</xdr:row>
      <xdr:rowOff>186690</xdr:rowOff>
    </xdr:from>
    <xdr:to>
      <xdr:col>9</xdr:col>
      <xdr:colOff>377190</xdr:colOff>
      <xdr:row>17</xdr:row>
      <xdr:rowOff>171450</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7547610" y="3783330"/>
          <a:ext cx="0" cy="556260"/>
        </a:xfrm>
        <a:prstGeom prst="line">
          <a:avLst/>
        </a:prstGeom>
        <a:noFill/>
        <a:ln w="19050">
          <a:solidFill>
            <a:srgbClr val="000000"/>
          </a:solidFill>
          <a:round/>
          <a:headEnd/>
          <a:tailEnd type="triangle" w="med" len="med"/>
        </a:ln>
      </xdr:spPr>
    </xdr:sp>
    <xdr:clientData/>
  </xdr:twoCellAnchor>
  <xdr:twoCellAnchor>
    <xdr:from>
      <xdr:col>9</xdr:col>
      <xdr:colOff>373380</xdr:colOff>
      <xdr:row>17</xdr:row>
      <xdr:rowOff>171449</xdr:rowOff>
    </xdr:from>
    <xdr:to>
      <xdr:col>9</xdr:col>
      <xdr:colOff>377190</xdr:colOff>
      <xdr:row>19</xdr:row>
      <xdr:rowOff>135254</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V="1">
          <a:off x="7543800" y="4339589"/>
          <a:ext cx="3810" cy="344805"/>
        </a:xfrm>
        <a:prstGeom prst="line">
          <a:avLst/>
        </a:prstGeom>
        <a:noFill/>
        <a:ln w="19050">
          <a:solidFill>
            <a:srgbClr val="000000"/>
          </a:solidFill>
          <a:round/>
          <a:headEnd type="oval" w="med" len="med"/>
          <a:tailEnd type="triangle" w="med" len="med"/>
        </a:ln>
      </xdr:spPr>
    </xdr:sp>
    <xdr:clientData/>
  </xdr:twoCellAnchor>
  <xdr:twoCellAnchor>
    <xdr:from>
      <xdr:col>9</xdr:col>
      <xdr:colOff>3810</xdr:colOff>
      <xdr:row>19</xdr:row>
      <xdr:rowOff>186690</xdr:rowOff>
    </xdr:from>
    <xdr:to>
      <xdr:col>9</xdr:col>
      <xdr:colOff>407670</xdr:colOff>
      <xdr:row>23</xdr:row>
      <xdr:rowOff>186690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V="1">
          <a:off x="7174230" y="4735830"/>
          <a:ext cx="403860" cy="762000"/>
        </a:xfrm>
        <a:prstGeom prst="line">
          <a:avLst/>
        </a:prstGeom>
        <a:noFill/>
        <a:ln w="19050">
          <a:solidFill>
            <a:srgbClr val="000000"/>
          </a:solidFill>
          <a:round/>
          <a:headEnd/>
          <a:tailEnd type="triangle" w="med" len="med"/>
        </a:ln>
      </xdr:spPr>
    </xdr:sp>
    <xdr:clientData/>
  </xdr:twoCellAnchor>
  <xdr:twoCellAnchor>
    <xdr:from>
      <xdr:col>9</xdr:col>
      <xdr:colOff>289560</xdr:colOff>
      <xdr:row>28</xdr:row>
      <xdr:rowOff>182879</xdr:rowOff>
    </xdr:from>
    <xdr:to>
      <xdr:col>9</xdr:col>
      <xdr:colOff>289560</xdr:colOff>
      <xdr:row>29</xdr:row>
      <xdr:rowOff>142874</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7459980" y="6446519"/>
          <a:ext cx="0" cy="150495"/>
        </a:xfrm>
        <a:prstGeom prst="line">
          <a:avLst/>
        </a:prstGeom>
        <a:noFill/>
        <a:ln w="19050">
          <a:solidFill>
            <a:srgbClr val="000000"/>
          </a:solidFill>
          <a:round/>
          <a:headEnd type="oval" w="med" len="med"/>
          <a:tailEnd type="triangle" w="med" len="med"/>
        </a:ln>
      </xdr:spPr>
    </xdr:sp>
    <xdr:clientData/>
  </xdr:twoCellAnchor>
  <xdr:twoCellAnchor>
    <xdr:from>
      <xdr:col>9</xdr:col>
      <xdr:colOff>293370</xdr:colOff>
      <xdr:row>24</xdr:row>
      <xdr:rowOff>182880</xdr:rowOff>
    </xdr:from>
    <xdr:to>
      <xdr:col>9</xdr:col>
      <xdr:colOff>407670</xdr:colOff>
      <xdr:row>28</xdr:row>
      <xdr:rowOff>186690</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V="1">
          <a:off x="7463790" y="5684520"/>
          <a:ext cx="114300" cy="765810"/>
        </a:xfrm>
        <a:prstGeom prst="line">
          <a:avLst/>
        </a:prstGeom>
        <a:noFill/>
        <a:ln w="19050">
          <a:solidFill>
            <a:srgbClr val="000000"/>
          </a:solidFill>
          <a:round/>
          <a:headEnd/>
          <a:tailEnd type="triangle" w="med" len="med"/>
        </a:ln>
      </xdr:spPr>
    </xdr:sp>
    <xdr:clientData/>
  </xdr:twoCellAnchor>
  <xdr:twoCellAnchor>
    <xdr:from>
      <xdr:col>23</xdr:col>
      <xdr:colOff>819150</xdr:colOff>
      <xdr:row>32</xdr:row>
      <xdr:rowOff>171450</xdr:rowOff>
    </xdr:from>
    <xdr:to>
      <xdr:col>23</xdr:col>
      <xdr:colOff>819150</xdr:colOff>
      <xdr:row>34</xdr:row>
      <xdr:rowOff>104775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18078450" y="6915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30</xdr:row>
      <xdr:rowOff>19050</xdr:rowOff>
    </xdr:from>
    <xdr:to>
      <xdr:col>23</xdr:col>
      <xdr:colOff>800100</xdr:colOff>
      <xdr:row>32</xdr:row>
      <xdr:rowOff>171450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17640300" y="6381750"/>
          <a:ext cx="419100" cy="533400"/>
        </a:xfrm>
        <a:prstGeom prst="line">
          <a:avLst/>
        </a:prstGeom>
        <a:noFill/>
        <a:ln w="19050">
          <a:solidFill>
            <a:srgbClr val="000000"/>
          </a:solidFill>
          <a:round/>
          <a:headEnd/>
          <a:tailEnd type="triangle" w="med" len="med"/>
        </a:ln>
      </xdr:spPr>
    </xdr:sp>
    <xdr:clientData/>
  </xdr:twoCellAnchor>
  <xdr:twoCellAnchor>
    <xdr:from>
      <xdr:col>9</xdr:col>
      <xdr:colOff>41910</xdr:colOff>
      <xdr:row>38</xdr:row>
      <xdr:rowOff>179069</xdr:rowOff>
    </xdr:from>
    <xdr:to>
      <xdr:col>9</xdr:col>
      <xdr:colOff>49530</xdr:colOff>
      <xdr:row>39</xdr:row>
      <xdr:rowOff>154304</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V="1">
          <a:off x="7212330" y="8347709"/>
          <a:ext cx="7620" cy="165735"/>
        </a:xfrm>
        <a:prstGeom prst="line">
          <a:avLst/>
        </a:prstGeom>
        <a:noFill/>
        <a:ln w="19050">
          <a:solidFill>
            <a:srgbClr val="000000"/>
          </a:solidFill>
          <a:round/>
          <a:headEnd type="oval" w="med" len="med"/>
          <a:tailEnd type="triangle" w="med" len="med"/>
        </a:ln>
      </xdr:spPr>
    </xdr:sp>
    <xdr:clientData/>
  </xdr:twoCellAnchor>
  <xdr:twoCellAnchor>
    <xdr:from>
      <xdr:col>9</xdr:col>
      <xdr:colOff>45720</xdr:colOff>
      <xdr:row>34</xdr:row>
      <xdr:rowOff>175260</xdr:rowOff>
    </xdr:from>
    <xdr:to>
      <xdr:col>9</xdr:col>
      <xdr:colOff>121920</xdr:colOff>
      <xdr:row>39</xdr:row>
      <xdr:rowOff>11430</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V="1">
          <a:off x="7216140" y="7581900"/>
          <a:ext cx="76200" cy="788670"/>
        </a:xfrm>
        <a:prstGeom prst="line">
          <a:avLst/>
        </a:prstGeom>
        <a:noFill/>
        <a:ln w="19050">
          <a:solidFill>
            <a:srgbClr val="000000"/>
          </a:solidFill>
          <a:round/>
          <a:headEnd/>
          <a:tailEnd type="triangle" w="med" len="med"/>
        </a:ln>
      </xdr:spPr>
    </xdr:sp>
    <xdr:clientData/>
  </xdr:twoCellAnchor>
  <xdr:twoCellAnchor>
    <xdr:from>
      <xdr:col>9</xdr:col>
      <xdr:colOff>304800</xdr:colOff>
      <xdr:row>44</xdr:row>
      <xdr:rowOff>3810</xdr:rowOff>
    </xdr:from>
    <xdr:to>
      <xdr:col>9</xdr:col>
      <xdr:colOff>304800</xdr:colOff>
      <xdr:row>44</xdr:row>
      <xdr:rowOff>144780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7475220" y="9315450"/>
          <a:ext cx="0" cy="140970"/>
        </a:xfrm>
        <a:prstGeom prst="line">
          <a:avLst/>
        </a:prstGeom>
        <a:noFill/>
        <a:ln w="19050">
          <a:solidFill>
            <a:srgbClr val="000000"/>
          </a:solidFill>
          <a:round/>
          <a:headEnd type="oval" w="med" len="med"/>
          <a:tailEnd type="triangle" w="med" len="med"/>
        </a:ln>
      </xdr:spPr>
    </xdr:sp>
    <xdr:clientData/>
  </xdr:twoCellAnchor>
  <xdr:twoCellAnchor>
    <xdr:from>
      <xdr:col>9</xdr:col>
      <xdr:colOff>320040</xdr:colOff>
      <xdr:row>39</xdr:row>
      <xdr:rowOff>171450</xdr:rowOff>
    </xdr:from>
    <xdr:to>
      <xdr:col>9</xdr:col>
      <xdr:colOff>445770</xdr:colOff>
      <xdr:row>43</xdr:row>
      <xdr:rowOff>175260</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V="1">
          <a:off x="7490460" y="8530590"/>
          <a:ext cx="125730" cy="765810"/>
        </a:xfrm>
        <a:prstGeom prst="line">
          <a:avLst/>
        </a:prstGeom>
        <a:noFill/>
        <a:ln w="19050">
          <a:solidFill>
            <a:srgbClr val="000000"/>
          </a:solidFill>
          <a:round/>
          <a:headEnd/>
          <a:tailEnd type="triangle" w="med" len="med"/>
        </a:ln>
      </xdr:spPr>
    </xdr:sp>
    <xdr:clientData/>
  </xdr:twoCellAnchor>
  <xdr:twoCellAnchor>
    <xdr:from>
      <xdr:col>7</xdr:col>
      <xdr:colOff>175260</xdr:colOff>
      <xdr:row>10</xdr:row>
      <xdr:rowOff>15240</xdr:rowOff>
    </xdr:from>
    <xdr:to>
      <xdr:col>8</xdr:col>
      <xdr:colOff>118110</xdr:colOff>
      <xdr:row>12</xdr:row>
      <xdr:rowOff>186690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V="1">
          <a:off x="6858000" y="2849880"/>
          <a:ext cx="186690" cy="552450"/>
        </a:xfrm>
        <a:prstGeom prst="line">
          <a:avLst/>
        </a:prstGeom>
        <a:noFill/>
        <a:ln w="19050">
          <a:solidFill>
            <a:srgbClr val="000000"/>
          </a:solidFill>
          <a:round/>
          <a:headEnd/>
          <a:tailEnd type="triangle" w="med" len="med"/>
        </a:ln>
      </xdr:spPr>
    </xdr:sp>
    <xdr:clientData/>
  </xdr:twoCellAnchor>
  <xdr:twoCellAnchor>
    <xdr:from>
      <xdr:col>7</xdr:col>
      <xdr:colOff>171450</xdr:colOff>
      <xdr:row>12</xdr:row>
      <xdr:rowOff>186690</xdr:rowOff>
    </xdr:from>
    <xdr:to>
      <xdr:col>7</xdr:col>
      <xdr:colOff>171450</xdr:colOff>
      <xdr:row>14</xdr:row>
      <xdr:rowOff>120015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6854190" y="340233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2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803%20Weiserfl&#228;chen\1_Aufnahmen%20Weiserfl&#228;chen\_06_Gitzitobel_Aesch\wf06_NaiS_Form1-5_1009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sheetName val="Form2 Rück"/>
      <sheetName val="Form21_Versfl_1"/>
      <sheetName val="Form21_Versfl_2"/>
      <sheetName val="Form21_Versfl_3a"/>
      <sheetName val="Form21_Versfl_3b"/>
      <sheetName val="Form3"/>
      <sheetName val="Form4"/>
      <sheetName val="Form5"/>
    </sheetNames>
    <sheetDataSet>
      <sheetData sheetId="0">
        <row r="2">
          <cell r="C2" t="str">
            <v>Hitzkirch, Gitzitobel</v>
          </cell>
          <cell r="I2">
            <v>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abSelected="1" topLeftCell="B1" zoomScaleNormal="100" zoomScaleSheetLayoutView="115" workbookViewId="0">
      <selection activeCell="F26" sqref="F26:G30"/>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6"/>
      <c r="I1" s="226"/>
      <c r="J1" s="226"/>
      <c r="K1" s="226"/>
      <c r="L1" s="226"/>
      <c r="M1" s="227"/>
      <c r="N1" s="155"/>
      <c r="O1" s="155"/>
      <c r="P1" s="155"/>
      <c r="Q1" s="155"/>
      <c r="R1" s="155"/>
      <c r="S1" s="155"/>
      <c r="T1" s="155"/>
      <c r="U1" s="155"/>
      <c r="V1" s="219" t="s">
        <v>299</v>
      </c>
      <c r="W1" s="223"/>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8" t="s">
        <v>490</v>
      </c>
      <c r="W2" s="66"/>
    </row>
    <row r="3" spans="1:24" s="11" customFormat="1" ht="22.5" customHeight="1" thickTop="1" thickBot="1" x14ac:dyDescent="0.3">
      <c r="A3" s="160"/>
      <c r="B3" s="239" t="s">
        <v>479</v>
      </c>
      <c r="C3" s="363" t="s">
        <v>489</v>
      </c>
      <c r="D3" s="363"/>
      <c r="E3" s="363"/>
      <c r="F3" s="363"/>
      <c r="G3" s="363"/>
      <c r="H3" s="363"/>
      <c r="I3" s="364"/>
      <c r="J3" s="228" t="s">
        <v>6</v>
      </c>
      <c r="K3" s="228"/>
      <c r="L3" s="375" t="s">
        <v>540</v>
      </c>
      <c r="M3" s="376"/>
      <c r="N3" s="376"/>
      <c r="O3" s="376"/>
      <c r="P3" s="376"/>
      <c r="Q3" s="376"/>
      <c r="R3" s="376"/>
      <c r="S3" s="376"/>
      <c r="T3" s="376"/>
      <c r="U3" s="376"/>
      <c r="V3" s="377"/>
      <c r="W3" s="224"/>
    </row>
    <row r="4" spans="1:24" s="11" customFormat="1" ht="22.5" customHeight="1" thickBot="1" x14ac:dyDescent="0.3">
      <c r="A4" s="160"/>
      <c r="B4" s="240" t="s">
        <v>480</v>
      </c>
      <c r="C4" s="365">
        <v>6</v>
      </c>
      <c r="D4" s="365"/>
      <c r="E4" s="365"/>
      <c r="F4" s="365"/>
      <c r="G4" s="365"/>
      <c r="H4" s="365"/>
      <c r="I4" s="366"/>
      <c r="J4" s="229" t="s">
        <v>7</v>
      </c>
      <c r="K4" s="238"/>
      <c r="L4" s="378"/>
      <c r="M4" s="379"/>
      <c r="N4" s="379"/>
      <c r="O4" s="379"/>
      <c r="P4" s="379"/>
      <c r="Q4" s="379"/>
      <c r="R4" s="379"/>
      <c r="S4" s="379"/>
      <c r="T4" s="379"/>
      <c r="U4" s="379"/>
      <c r="V4" s="380"/>
      <c r="W4" s="224"/>
    </row>
    <row r="5" spans="1:24" s="11" customFormat="1" ht="22.5" customHeight="1" thickTop="1" thickBot="1" x14ac:dyDescent="0.25">
      <c r="A5" s="160"/>
      <c r="B5" s="367" t="s">
        <v>175</v>
      </c>
      <c r="C5" s="368"/>
      <c r="D5" s="185"/>
      <c r="E5" s="220"/>
      <c r="F5" s="220"/>
      <c r="G5" s="221"/>
      <c r="H5" s="221"/>
      <c r="I5" s="221"/>
      <c r="J5" s="221"/>
      <c r="K5" s="236"/>
      <c r="L5" s="221"/>
      <c r="M5" s="230"/>
      <c r="N5" s="230"/>
      <c r="O5" s="230"/>
      <c r="P5" s="230"/>
      <c r="Q5" s="230"/>
      <c r="R5" s="391" t="s">
        <v>313</v>
      </c>
      <c r="S5" s="392"/>
      <c r="T5" s="392"/>
      <c r="U5" s="231" t="str">
        <f>IF(STAOGR_NATGEF!C5=""," -",STAOGR_NATGEF!C5)</f>
        <v>23</v>
      </c>
      <c r="V5" s="232"/>
      <c r="W5" s="66"/>
    </row>
    <row r="6" spans="1:24" s="12" customFormat="1" ht="22.5" customHeight="1" thickBot="1" x14ac:dyDescent="0.3">
      <c r="A6" s="161"/>
      <c r="B6" s="369" t="s">
        <v>41</v>
      </c>
      <c r="C6" s="370"/>
      <c r="D6" s="279" t="s">
        <v>539</v>
      </c>
      <c r="E6" s="220"/>
      <c r="F6" s="220"/>
      <c r="G6" s="221"/>
      <c r="H6" s="221"/>
      <c r="I6" s="221"/>
      <c r="J6" s="221"/>
      <c r="K6" s="236"/>
      <c r="L6" s="221"/>
      <c r="M6" s="221"/>
      <c r="N6" s="221"/>
      <c r="O6" s="221"/>
      <c r="P6" s="221"/>
      <c r="Q6" s="221"/>
      <c r="R6" s="233"/>
      <c r="S6" s="397" t="s">
        <v>481</v>
      </c>
      <c r="T6" s="397"/>
      <c r="U6" s="397"/>
      <c r="V6" s="398"/>
      <c r="W6" s="66"/>
    </row>
    <row r="7" spans="1:24" ht="15.75" customHeight="1" x14ac:dyDescent="0.2">
      <c r="A7" s="154"/>
      <c r="B7" s="371" t="s">
        <v>487</v>
      </c>
      <c r="C7" s="372"/>
      <c r="D7" s="372"/>
      <c r="E7" s="372"/>
      <c r="F7" s="372"/>
      <c r="G7" s="372"/>
      <c r="H7" s="372"/>
      <c r="I7" s="372"/>
      <c r="J7" s="372"/>
      <c r="K7" s="373"/>
      <c r="L7" s="372"/>
      <c r="M7" s="374"/>
      <c r="N7" s="381"/>
      <c r="O7" s="382"/>
      <c r="P7" s="382"/>
      <c r="Q7" s="383"/>
      <c r="R7" s="234"/>
      <c r="S7" s="399" t="s">
        <v>482</v>
      </c>
      <c r="T7" s="399"/>
      <c r="U7" s="399"/>
      <c r="V7" s="400"/>
      <c r="W7" s="66"/>
    </row>
    <row r="8" spans="1:24" ht="24.75" customHeight="1" x14ac:dyDescent="0.2">
      <c r="A8" s="154"/>
      <c r="B8" s="345" t="s">
        <v>10</v>
      </c>
      <c r="C8" s="409" t="s">
        <v>28</v>
      </c>
      <c r="D8" s="345" t="s">
        <v>29</v>
      </c>
      <c r="E8" s="347"/>
      <c r="F8" s="358" t="s">
        <v>488</v>
      </c>
      <c r="G8" s="359"/>
      <c r="H8" s="345" t="s">
        <v>171</v>
      </c>
      <c r="I8" s="346"/>
      <c r="J8" s="347"/>
      <c r="K8" s="342" t="s">
        <v>485</v>
      </c>
      <c r="L8" s="345" t="s">
        <v>496</v>
      </c>
      <c r="M8" s="355"/>
      <c r="N8" s="358" t="s">
        <v>486</v>
      </c>
      <c r="O8" s="401"/>
      <c r="P8" s="401"/>
      <c r="Q8" s="402"/>
      <c r="R8" s="297" t="s">
        <v>170</v>
      </c>
      <c r="S8" s="393" t="s">
        <v>483</v>
      </c>
      <c r="T8" s="393"/>
      <c r="U8" s="393"/>
      <c r="V8" s="394"/>
      <c r="W8" s="66"/>
      <c r="X8" s="225" t="s">
        <v>2</v>
      </c>
    </row>
    <row r="9" spans="1:24" ht="16.5" customHeight="1" x14ac:dyDescent="0.2">
      <c r="A9" s="154"/>
      <c r="B9" s="345"/>
      <c r="C9" s="409"/>
      <c r="D9" s="406"/>
      <c r="E9" s="347"/>
      <c r="F9" s="360"/>
      <c r="G9" s="359"/>
      <c r="H9" s="163"/>
      <c r="I9" s="351" t="s">
        <v>172</v>
      </c>
      <c r="J9" s="352"/>
      <c r="K9" s="343"/>
      <c r="L9" s="345"/>
      <c r="M9" s="355"/>
      <c r="N9" s="358"/>
      <c r="O9" s="401"/>
      <c r="P9" s="401"/>
      <c r="Q9" s="402"/>
      <c r="R9" s="298"/>
      <c r="S9" s="393"/>
      <c r="T9" s="393"/>
      <c r="U9" s="393"/>
      <c r="V9" s="394"/>
      <c r="W9" s="66"/>
      <c r="X9" s="340" t="s">
        <v>3</v>
      </c>
    </row>
    <row r="10" spans="1:24" ht="16.5" customHeight="1" thickBot="1" x14ac:dyDescent="0.25">
      <c r="A10" s="154"/>
      <c r="B10" s="356"/>
      <c r="C10" s="410"/>
      <c r="D10" s="407"/>
      <c r="E10" s="408"/>
      <c r="F10" s="361"/>
      <c r="G10" s="362"/>
      <c r="H10" s="165"/>
      <c r="I10" s="353" t="s">
        <v>173</v>
      </c>
      <c r="J10" s="354"/>
      <c r="K10" s="344"/>
      <c r="L10" s="356"/>
      <c r="M10" s="357"/>
      <c r="N10" s="403"/>
      <c r="O10" s="404"/>
      <c r="P10" s="404"/>
      <c r="Q10" s="405"/>
      <c r="R10" s="299"/>
      <c r="S10" s="395"/>
      <c r="T10" s="395"/>
      <c r="U10" s="395"/>
      <c r="V10" s="396"/>
      <c r="W10" s="66"/>
      <c r="X10" s="341"/>
    </row>
    <row r="11" spans="1:24" ht="15" customHeight="1" x14ac:dyDescent="0.2">
      <c r="A11" s="154"/>
      <c r="B11" s="166" t="s">
        <v>13</v>
      </c>
      <c r="C11" s="280" t="str">
        <f>IF((OR(STAOGR_NATGEF!$A$9=1,STAOGR_NATGEF!$A$23=1)),"Bitte Standortsgruppe und Naturgefahr wählen",CONCATENATE(VLOOKUP(STAOGR_NATGEF!$A$9,Staotyp_minimal!$A$3:$I$9,3,FALSE),"
",VLOOKUP(STAOGR_NATGEF!$A$23,Natgef_minimal!$A$3:$I$18,3,FALSE)))</f>
        <v xml:space="preserve">Bah, Es, Bul, Vb, Wer  70  -  100%
Ta  0  -  30%
Fi  0  -  10% 
</v>
      </c>
      <c r="D11" s="283" t="str">
        <f>IF((OR(STAOGR_NATGEF!$A$9=1,STAOGR_NATGEF!$A$23=1)),"Bitte Standortsgruppe und Naturgefahr wählen",CONCATENATE(VLOOKUP(STAOGR_NATGEF!$A$9,Staotyp_ideal!$A$3:$I$9,3,FALSE),"
",VLOOKUP(STAOGR_NATGEF!$A$23,Natgef_ideal!$A$3:$I$18,3,FALSE)))</f>
        <v xml:space="preserve">BAh, Es, Bul, Vb, Wer  80  -  100%
Ta  0  -  20%
</v>
      </c>
      <c r="E11" s="284"/>
      <c r="F11" s="289" t="s">
        <v>538</v>
      </c>
      <c r="G11" s="290"/>
      <c r="H11" s="186"/>
      <c r="I11" s="187"/>
      <c r="J11" s="188"/>
      <c r="K11" s="348" t="s">
        <v>536</v>
      </c>
      <c r="L11" s="315" t="s">
        <v>497</v>
      </c>
      <c r="M11" s="316"/>
      <c r="N11" s="303"/>
      <c r="O11" s="307"/>
      <c r="P11" s="307"/>
      <c r="Q11" s="308"/>
      <c r="R11" s="300"/>
      <c r="S11" s="306"/>
      <c r="T11" s="307"/>
      <c r="U11" s="307"/>
      <c r="V11" s="308"/>
      <c r="W11" s="66"/>
      <c r="X11" s="188"/>
    </row>
    <row r="12" spans="1:24" ht="15" customHeight="1" x14ac:dyDescent="0.2">
      <c r="A12" s="154"/>
      <c r="B12" s="167" t="s">
        <v>14</v>
      </c>
      <c r="C12" s="281"/>
      <c r="D12" s="285"/>
      <c r="E12" s="286"/>
      <c r="F12" s="291"/>
      <c r="G12" s="292"/>
      <c r="H12" s="189"/>
      <c r="I12" s="190"/>
      <c r="J12" s="191"/>
      <c r="K12" s="349"/>
      <c r="L12" s="317"/>
      <c r="M12" s="318"/>
      <c r="N12" s="304"/>
      <c r="O12" s="310"/>
      <c r="P12" s="310"/>
      <c r="Q12" s="311"/>
      <c r="R12" s="301"/>
      <c r="S12" s="309"/>
      <c r="T12" s="310"/>
      <c r="U12" s="310"/>
      <c r="V12" s="311"/>
      <c r="W12" s="66"/>
      <c r="X12" s="191"/>
    </row>
    <row r="13" spans="1:24" ht="15" customHeight="1" x14ac:dyDescent="0.2">
      <c r="A13" s="154"/>
      <c r="B13" s="167"/>
      <c r="C13" s="281"/>
      <c r="D13" s="285"/>
      <c r="E13" s="286"/>
      <c r="F13" s="291"/>
      <c r="G13" s="292"/>
      <c r="H13" s="192"/>
      <c r="I13" s="193"/>
      <c r="J13" s="194"/>
      <c r="K13" s="349"/>
      <c r="L13" s="317"/>
      <c r="M13" s="318"/>
      <c r="N13" s="304"/>
      <c r="O13" s="310"/>
      <c r="P13" s="310"/>
      <c r="Q13" s="311"/>
      <c r="R13" s="301"/>
      <c r="S13" s="309"/>
      <c r="T13" s="310"/>
      <c r="U13" s="310"/>
      <c r="V13" s="311"/>
      <c r="W13" s="66"/>
      <c r="X13" s="194"/>
    </row>
    <row r="14" spans="1:24" ht="15" customHeight="1" x14ac:dyDescent="0.2">
      <c r="A14" s="154"/>
      <c r="B14" s="168"/>
      <c r="C14" s="281"/>
      <c r="D14" s="285"/>
      <c r="E14" s="286"/>
      <c r="F14" s="291"/>
      <c r="G14" s="292"/>
      <c r="H14" s="195"/>
      <c r="I14" s="196"/>
      <c r="J14" s="197"/>
      <c r="K14" s="349"/>
      <c r="L14" s="317"/>
      <c r="M14" s="318"/>
      <c r="N14" s="304"/>
      <c r="O14" s="310"/>
      <c r="P14" s="310"/>
      <c r="Q14" s="311"/>
      <c r="R14" s="301"/>
      <c r="S14" s="309"/>
      <c r="T14" s="310"/>
      <c r="U14" s="310"/>
      <c r="V14" s="311"/>
      <c r="W14" s="66"/>
      <c r="X14" s="197"/>
    </row>
    <row r="15" spans="1:24" ht="15" customHeight="1" thickBot="1" x14ac:dyDescent="0.25">
      <c r="A15" s="154"/>
      <c r="B15" s="164"/>
      <c r="C15" s="282"/>
      <c r="D15" s="287"/>
      <c r="E15" s="288"/>
      <c r="F15" s="293"/>
      <c r="G15" s="294"/>
      <c r="H15" s="198"/>
      <c r="I15" s="199"/>
      <c r="J15" s="200"/>
      <c r="K15" s="350"/>
      <c r="L15" s="319"/>
      <c r="M15" s="320"/>
      <c r="N15" s="305"/>
      <c r="O15" s="313"/>
      <c r="P15" s="313"/>
      <c r="Q15" s="314"/>
      <c r="R15" s="302"/>
      <c r="S15" s="312"/>
      <c r="T15" s="313"/>
      <c r="U15" s="313"/>
      <c r="V15" s="314"/>
      <c r="W15" s="66"/>
      <c r="X15" s="200"/>
    </row>
    <row r="16" spans="1:24" ht="15" customHeight="1" x14ac:dyDescent="0.2">
      <c r="A16" s="154"/>
      <c r="B16" s="169" t="s">
        <v>32</v>
      </c>
      <c r="C16" s="280"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83"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84"/>
      <c r="F16" s="289" t="s">
        <v>491</v>
      </c>
      <c r="G16" s="290"/>
      <c r="H16" s="186"/>
      <c r="I16" s="187"/>
      <c r="J16" s="188"/>
      <c r="K16" s="303"/>
      <c r="L16" s="315"/>
      <c r="M16" s="316"/>
      <c r="N16" s="303"/>
      <c r="O16" s="307"/>
      <c r="P16" s="307"/>
      <c r="Q16" s="330"/>
      <c r="R16" s="300"/>
      <c r="S16" s="306"/>
      <c r="T16" s="307"/>
      <c r="U16" s="307"/>
      <c r="V16" s="308"/>
      <c r="W16" s="66"/>
      <c r="X16" s="188"/>
    </row>
    <row r="17" spans="1:24" ht="15" customHeight="1" x14ac:dyDescent="0.2">
      <c r="A17" s="154"/>
      <c r="B17" s="170" t="s">
        <v>37</v>
      </c>
      <c r="C17" s="281"/>
      <c r="D17" s="285"/>
      <c r="E17" s="286"/>
      <c r="F17" s="291"/>
      <c r="G17" s="292"/>
      <c r="H17" s="189"/>
      <c r="I17" s="190"/>
      <c r="J17" s="191"/>
      <c r="K17" s="304"/>
      <c r="L17" s="317"/>
      <c r="M17" s="318"/>
      <c r="N17" s="304"/>
      <c r="O17" s="310"/>
      <c r="P17" s="310"/>
      <c r="Q17" s="331"/>
      <c r="R17" s="301"/>
      <c r="S17" s="309"/>
      <c r="T17" s="310"/>
      <c r="U17" s="310"/>
      <c r="V17" s="311"/>
      <c r="X17" s="191"/>
    </row>
    <row r="18" spans="1:24" ht="15" customHeight="1" x14ac:dyDescent="0.2">
      <c r="A18" s="154"/>
      <c r="B18" s="170"/>
      <c r="C18" s="281"/>
      <c r="D18" s="285"/>
      <c r="E18" s="286"/>
      <c r="F18" s="291"/>
      <c r="G18" s="292"/>
      <c r="H18" s="192"/>
      <c r="I18" s="193"/>
      <c r="J18" s="194"/>
      <c r="K18" s="304"/>
      <c r="L18" s="317"/>
      <c r="M18" s="318"/>
      <c r="N18" s="304"/>
      <c r="O18" s="310"/>
      <c r="P18" s="310"/>
      <c r="Q18" s="331"/>
      <c r="R18" s="301"/>
      <c r="S18" s="309"/>
      <c r="T18" s="310"/>
      <c r="U18" s="310"/>
      <c r="V18" s="311"/>
      <c r="W18" s="222"/>
      <c r="X18" s="194"/>
    </row>
    <row r="19" spans="1:24" ht="15" customHeight="1" x14ac:dyDescent="0.2">
      <c r="A19" s="154"/>
      <c r="B19" s="168"/>
      <c r="C19" s="281"/>
      <c r="D19" s="285"/>
      <c r="E19" s="286"/>
      <c r="F19" s="291"/>
      <c r="G19" s="292"/>
      <c r="H19" s="195"/>
      <c r="I19" s="196"/>
      <c r="J19" s="197"/>
      <c r="K19" s="304"/>
      <c r="L19" s="317"/>
      <c r="M19" s="318"/>
      <c r="N19" s="304"/>
      <c r="O19" s="310"/>
      <c r="P19" s="310"/>
      <c r="Q19" s="331"/>
      <c r="R19" s="301"/>
      <c r="S19" s="309"/>
      <c r="T19" s="310"/>
      <c r="U19" s="310"/>
      <c r="V19" s="311"/>
      <c r="W19" s="66"/>
      <c r="X19" s="197"/>
    </row>
    <row r="20" spans="1:24" ht="15" customHeight="1" thickBot="1" x14ac:dyDescent="0.25">
      <c r="A20" s="154"/>
      <c r="B20" s="164"/>
      <c r="C20" s="282"/>
      <c r="D20" s="287"/>
      <c r="E20" s="288"/>
      <c r="F20" s="293"/>
      <c r="G20" s="294"/>
      <c r="H20" s="198"/>
      <c r="I20" s="199"/>
      <c r="J20" s="200"/>
      <c r="K20" s="305"/>
      <c r="L20" s="319"/>
      <c r="M20" s="320"/>
      <c r="N20" s="305"/>
      <c r="O20" s="313"/>
      <c r="P20" s="313"/>
      <c r="Q20" s="332"/>
      <c r="R20" s="302"/>
      <c r="S20" s="312"/>
      <c r="T20" s="313"/>
      <c r="U20" s="313"/>
      <c r="V20" s="314"/>
      <c r="W20" s="66"/>
      <c r="X20" s="200"/>
    </row>
    <row r="21" spans="1:24" ht="15" customHeight="1" x14ac:dyDescent="0.2">
      <c r="A21" s="154"/>
      <c r="B21" s="171" t="s">
        <v>33</v>
      </c>
      <c r="C21" s="280" t="s">
        <v>544</v>
      </c>
      <c r="D21" s="283" t="s">
        <v>543</v>
      </c>
      <c r="E21" s="284"/>
      <c r="F21" s="289" t="s">
        <v>498</v>
      </c>
      <c r="G21" s="335"/>
      <c r="H21" s="186"/>
      <c r="I21" s="187"/>
      <c r="J21" s="188"/>
      <c r="K21" s="303"/>
      <c r="L21" s="333" t="s">
        <v>499</v>
      </c>
      <c r="M21" s="316"/>
      <c r="N21" s="303"/>
      <c r="O21" s="307"/>
      <c r="P21" s="307"/>
      <c r="Q21" s="330"/>
      <c r="R21" s="300"/>
      <c r="S21" s="306"/>
      <c r="T21" s="307"/>
      <c r="U21" s="307"/>
      <c r="V21" s="308"/>
      <c r="W21" s="66"/>
      <c r="X21" s="188"/>
    </row>
    <row r="22" spans="1:24" ht="15" customHeight="1" x14ac:dyDescent="0.2">
      <c r="A22" s="154"/>
      <c r="B22" s="172" t="s">
        <v>15</v>
      </c>
      <c r="C22" s="281"/>
      <c r="D22" s="285"/>
      <c r="E22" s="286"/>
      <c r="F22" s="336"/>
      <c r="G22" s="337"/>
      <c r="H22" s="189"/>
      <c r="I22" s="190"/>
      <c r="J22" s="191"/>
      <c r="K22" s="304"/>
      <c r="L22" s="334"/>
      <c r="M22" s="318"/>
      <c r="N22" s="304"/>
      <c r="O22" s="310"/>
      <c r="P22" s="310"/>
      <c r="Q22" s="331"/>
      <c r="R22" s="301"/>
      <c r="S22" s="309"/>
      <c r="T22" s="310"/>
      <c r="U22" s="310"/>
      <c r="V22" s="311"/>
      <c r="W22" s="66"/>
      <c r="X22" s="191"/>
    </row>
    <row r="23" spans="1:24" ht="15" customHeight="1" x14ac:dyDescent="0.2">
      <c r="A23" s="154"/>
      <c r="B23" s="173" t="s">
        <v>16</v>
      </c>
      <c r="C23" s="281"/>
      <c r="D23" s="285"/>
      <c r="E23" s="286"/>
      <c r="F23" s="336"/>
      <c r="G23" s="337"/>
      <c r="H23" s="192"/>
      <c r="I23" s="193"/>
      <c r="J23" s="194"/>
      <c r="K23" s="304"/>
      <c r="L23" s="317"/>
      <c r="M23" s="318"/>
      <c r="N23" s="304"/>
      <c r="O23" s="310"/>
      <c r="P23" s="310"/>
      <c r="Q23" s="331"/>
      <c r="R23" s="301"/>
      <c r="S23" s="309"/>
      <c r="T23" s="310"/>
      <c r="U23" s="310"/>
      <c r="V23" s="311"/>
      <c r="W23" s="66"/>
      <c r="X23" s="194"/>
    </row>
    <row r="24" spans="1:24" ht="15" customHeight="1" x14ac:dyDescent="0.2">
      <c r="A24" s="154"/>
      <c r="B24" s="174" t="s">
        <v>11</v>
      </c>
      <c r="C24" s="281"/>
      <c r="D24" s="285"/>
      <c r="E24" s="286"/>
      <c r="F24" s="336"/>
      <c r="G24" s="337"/>
      <c r="H24" s="195"/>
      <c r="I24" s="196"/>
      <c r="J24" s="197"/>
      <c r="K24" s="304"/>
      <c r="L24" s="317"/>
      <c r="M24" s="318"/>
      <c r="N24" s="304"/>
      <c r="O24" s="310"/>
      <c r="P24" s="310"/>
      <c r="Q24" s="331"/>
      <c r="R24" s="301"/>
      <c r="S24" s="309"/>
      <c r="T24" s="310"/>
      <c r="U24" s="310"/>
      <c r="V24" s="311"/>
      <c r="W24" s="66"/>
      <c r="X24" s="197"/>
    </row>
    <row r="25" spans="1:24" ht="15" customHeight="1" thickBot="1" x14ac:dyDescent="0.25">
      <c r="A25" s="154"/>
      <c r="B25" s="175"/>
      <c r="C25" s="282"/>
      <c r="D25" s="287"/>
      <c r="E25" s="288"/>
      <c r="F25" s="338"/>
      <c r="G25" s="339"/>
      <c r="H25" s="198"/>
      <c r="I25" s="199"/>
      <c r="J25" s="200"/>
      <c r="K25" s="305"/>
      <c r="L25" s="319"/>
      <c r="M25" s="320"/>
      <c r="N25" s="305"/>
      <c r="O25" s="313"/>
      <c r="P25" s="313"/>
      <c r="Q25" s="332"/>
      <c r="R25" s="302"/>
      <c r="S25" s="312"/>
      <c r="T25" s="313"/>
      <c r="U25" s="313"/>
      <c r="V25" s="314"/>
      <c r="W25" s="66"/>
      <c r="X25" s="200"/>
    </row>
    <row r="26" spans="1:24" ht="15" customHeight="1" x14ac:dyDescent="0.2">
      <c r="A26" s="154"/>
      <c r="B26" s="171" t="s">
        <v>34</v>
      </c>
      <c r="C26" s="280" t="s">
        <v>541</v>
      </c>
      <c r="D26" s="283" t="s">
        <v>542</v>
      </c>
      <c r="E26" s="284"/>
      <c r="F26" s="289" t="s">
        <v>492</v>
      </c>
      <c r="G26" s="335"/>
      <c r="H26" s="186"/>
      <c r="I26" s="187"/>
      <c r="J26" s="188"/>
      <c r="K26" s="303"/>
      <c r="L26" s="315" t="s">
        <v>500</v>
      </c>
      <c r="M26" s="316"/>
      <c r="N26" s="303"/>
      <c r="O26" s="307"/>
      <c r="P26" s="307"/>
      <c r="Q26" s="330"/>
      <c r="R26" s="300"/>
      <c r="S26" s="306"/>
      <c r="T26" s="307"/>
      <c r="U26" s="307"/>
      <c r="V26" s="308"/>
      <c r="W26" s="66"/>
      <c r="X26" s="188"/>
    </row>
    <row r="27" spans="1:24" ht="15" customHeight="1" x14ac:dyDescent="0.2">
      <c r="A27" s="154"/>
      <c r="B27" s="172" t="s">
        <v>12</v>
      </c>
      <c r="C27" s="281"/>
      <c r="D27" s="285"/>
      <c r="E27" s="286"/>
      <c r="F27" s="336"/>
      <c r="G27" s="337"/>
      <c r="H27" s="189"/>
      <c r="I27" s="190"/>
      <c r="J27" s="191"/>
      <c r="K27" s="304"/>
      <c r="L27" s="317"/>
      <c r="M27" s="318"/>
      <c r="N27" s="304"/>
      <c r="O27" s="310"/>
      <c r="P27" s="310"/>
      <c r="Q27" s="331"/>
      <c r="R27" s="301"/>
      <c r="S27" s="309"/>
      <c r="T27" s="310"/>
      <c r="U27" s="310"/>
      <c r="V27" s="311"/>
      <c r="W27" s="66"/>
      <c r="X27" s="191"/>
    </row>
    <row r="28" spans="1:24" ht="15" customHeight="1" x14ac:dyDescent="0.2">
      <c r="A28" s="154"/>
      <c r="B28" s="172" t="s">
        <v>17</v>
      </c>
      <c r="C28" s="281"/>
      <c r="D28" s="285"/>
      <c r="E28" s="286"/>
      <c r="F28" s="336"/>
      <c r="G28" s="337"/>
      <c r="H28" s="192"/>
      <c r="I28" s="193"/>
      <c r="J28" s="194"/>
      <c r="K28" s="304"/>
      <c r="L28" s="317"/>
      <c r="M28" s="318"/>
      <c r="N28" s="304"/>
      <c r="O28" s="310"/>
      <c r="P28" s="310"/>
      <c r="Q28" s="331"/>
      <c r="R28" s="301"/>
      <c r="S28" s="309"/>
      <c r="T28" s="310"/>
      <c r="U28" s="310"/>
      <c r="V28" s="311"/>
      <c r="W28" s="66"/>
      <c r="X28" s="194"/>
    </row>
    <row r="29" spans="1:24" ht="15" customHeight="1" x14ac:dyDescent="0.2">
      <c r="A29" s="154"/>
      <c r="B29" s="172" t="s">
        <v>18</v>
      </c>
      <c r="C29" s="281"/>
      <c r="D29" s="285"/>
      <c r="E29" s="286"/>
      <c r="F29" s="336"/>
      <c r="G29" s="337"/>
      <c r="H29" s="195"/>
      <c r="I29" s="196"/>
      <c r="J29" s="197"/>
      <c r="K29" s="304"/>
      <c r="L29" s="317"/>
      <c r="M29" s="318"/>
      <c r="N29" s="304"/>
      <c r="O29" s="310"/>
      <c r="P29" s="310"/>
      <c r="Q29" s="331"/>
      <c r="R29" s="301"/>
      <c r="S29" s="309"/>
      <c r="T29" s="310"/>
      <c r="U29" s="310"/>
      <c r="V29" s="311"/>
      <c r="W29" s="66"/>
      <c r="X29" s="197"/>
    </row>
    <row r="30" spans="1:24" ht="15" customHeight="1" thickBot="1" x14ac:dyDescent="0.25">
      <c r="A30" s="154"/>
      <c r="B30" s="175"/>
      <c r="C30" s="282"/>
      <c r="D30" s="287"/>
      <c r="E30" s="288"/>
      <c r="F30" s="338"/>
      <c r="G30" s="339"/>
      <c r="H30" s="198"/>
      <c r="I30" s="199"/>
      <c r="J30" s="200"/>
      <c r="K30" s="305"/>
      <c r="L30" s="319"/>
      <c r="M30" s="320"/>
      <c r="N30" s="305"/>
      <c r="O30" s="313"/>
      <c r="P30" s="313"/>
      <c r="Q30" s="332"/>
      <c r="R30" s="302"/>
      <c r="S30" s="312"/>
      <c r="T30" s="313"/>
      <c r="U30" s="313"/>
      <c r="V30" s="314"/>
      <c r="W30" s="66"/>
      <c r="X30" s="200"/>
    </row>
    <row r="31" spans="1:24" ht="15" customHeight="1" x14ac:dyDescent="0.2">
      <c r="A31" s="154"/>
      <c r="B31" s="171" t="s">
        <v>35</v>
      </c>
      <c r="C31" s="280" t="str">
        <f>IF((OR(STAOGR_NATGEF!$A$9=1,STAOGR_NATGEF!$A$23=1)),"Bitte Standortsgruppe und Naturgefahr wählen",CONCATENATE(VLOOKUP(STAOGR_NATGEF!$A$9,Staotyp_minimal!$A$3:$I$9,7,FALSE),"
",VLOOKUP(STAOGR_NATGEF!$A$23,Natgef_minimal!$A$3:$I$18,7,FALSE)))</f>
        <v xml:space="preserve">Fläche mit starker Vegetationskonkurrenz
für Bergahorn &lt; 1/3
</v>
      </c>
      <c r="D31" s="283" t="str">
        <f>IF((OR(STAOGR_NATGEF!$A$9=1,STAOGR_NATGEF!$A$23=1)),"Bitte Standortsgruppe und Naturgefahr wählen",CONCATENATE(VLOOKUP(STAOGR_NATGEF!$A$9,Staotyp_ideal!$A$3:$I$9,7,FALSE),"
",VLOOKUP(STAOGR_NATGEF!$A$23,Natgef_ideal!$A$3:$I$18,7,FALSE)))</f>
        <v xml:space="preserve">Fläche mit starker Vegetationskonkurrenz
für Bergahorn &lt; 1/10
</v>
      </c>
      <c r="E31" s="284"/>
      <c r="F31" s="289" t="s">
        <v>493</v>
      </c>
      <c r="G31" s="290"/>
      <c r="H31" s="186"/>
      <c r="I31" s="187"/>
      <c r="J31" s="188"/>
      <c r="K31" s="303"/>
      <c r="L31" s="315"/>
      <c r="M31" s="316"/>
      <c r="N31" s="303"/>
      <c r="O31" s="307"/>
      <c r="P31" s="307"/>
      <c r="Q31" s="330"/>
      <c r="R31" s="300"/>
      <c r="S31" s="306"/>
      <c r="T31" s="307"/>
      <c r="U31" s="307"/>
      <c r="V31" s="308"/>
      <c r="W31" s="66"/>
      <c r="X31" s="188"/>
    </row>
    <row r="32" spans="1:24" ht="15" customHeight="1" x14ac:dyDescent="0.2">
      <c r="A32" s="154"/>
      <c r="B32" s="176" t="s">
        <v>30</v>
      </c>
      <c r="C32" s="281"/>
      <c r="D32" s="285"/>
      <c r="E32" s="286"/>
      <c r="F32" s="291"/>
      <c r="G32" s="292"/>
      <c r="H32" s="189"/>
      <c r="I32" s="190"/>
      <c r="J32" s="191"/>
      <c r="K32" s="304"/>
      <c r="L32" s="317"/>
      <c r="M32" s="318"/>
      <c r="N32" s="304"/>
      <c r="O32" s="310"/>
      <c r="P32" s="310"/>
      <c r="Q32" s="331"/>
      <c r="R32" s="301"/>
      <c r="S32" s="309"/>
      <c r="T32" s="310"/>
      <c r="U32" s="310"/>
      <c r="V32" s="311"/>
      <c r="W32" s="222"/>
      <c r="X32" s="191"/>
    </row>
    <row r="33" spans="1:24" ht="15" customHeight="1" x14ac:dyDescent="0.2">
      <c r="A33" s="154"/>
      <c r="B33" s="176"/>
      <c r="C33" s="281"/>
      <c r="D33" s="285"/>
      <c r="E33" s="286"/>
      <c r="F33" s="291"/>
      <c r="G33" s="292"/>
      <c r="H33" s="192"/>
      <c r="I33" s="193"/>
      <c r="J33" s="194"/>
      <c r="K33" s="304"/>
      <c r="L33" s="317"/>
      <c r="M33" s="318"/>
      <c r="N33" s="304"/>
      <c r="O33" s="310"/>
      <c r="P33" s="310"/>
      <c r="Q33" s="331"/>
      <c r="R33" s="301"/>
      <c r="S33" s="309"/>
      <c r="T33" s="310"/>
      <c r="U33" s="310"/>
      <c r="V33" s="311"/>
      <c r="W33" s="66"/>
      <c r="X33" s="194"/>
    </row>
    <row r="34" spans="1:24" ht="15" customHeight="1" x14ac:dyDescent="0.2">
      <c r="A34" s="154"/>
      <c r="B34" s="177"/>
      <c r="C34" s="281"/>
      <c r="D34" s="285"/>
      <c r="E34" s="286"/>
      <c r="F34" s="291"/>
      <c r="G34" s="292"/>
      <c r="H34" s="195"/>
      <c r="I34" s="196"/>
      <c r="J34" s="197"/>
      <c r="K34" s="304"/>
      <c r="L34" s="317"/>
      <c r="M34" s="318"/>
      <c r="N34" s="304"/>
      <c r="O34" s="310"/>
      <c r="P34" s="310"/>
      <c r="Q34" s="331"/>
      <c r="R34" s="301"/>
      <c r="S34" s="309"/>
      <c r="T34" s="310"/>
      <c r="U34" s="310"/>
      <c r="V34" s="311"/>
      <c r="W34" s="66"/>
      <c r="X34" s="197"/>
    </row>
    <row r="35" spans="1:24" ht="15" customHeight="1" thickBot="1" x14ac:dyDescent="0.25">
      <c r="A35" s="154"/>
      <c r="B35" s="162"/>
      <c r="C35" s="282"/>
      <c r="D35" s="287"/>
      <c r="E35" s="288"/>
      <c r="F35" s="293"/>
      <c r="G35" s="294"/>
      <c r="H35" s="198"/>
      <c r="I35" s="199"/>
      <c r="J35" s="200"/>
      <c r="K35" s="305"/>
      <c r="L35" s="319"/>
      <c r="M35" s="320"/>
      <c r="N35" s="305"/>
      <c r="O35" s="313"/>
      <c r="P35" s="313"/>
      <c r="Q35" s="332"/>
      <c r="R35" s="302"/>
      <c r="S35" s="312"/>
      <c r="T35" s="313"/>
      <c r="U35" s="313"/>
      <c r="V35" s="314"/>
      <c r="W35" s="66"/>
      <c r="X35" s="200"/>
    </row>
    <row r="36" spans="1:24" ht="15" customHeight="1" x14ac:dyDescent="0.2">
      <c r="A36" s="154"/>
      <c r="B36" s="171" t="s">
        <v>35</v>
      </c>
      <c r="C36" s="280" t="str">
        <f>IF((OR(STAOGR_NATGEF!$A$9=1,STAOGR_NATGEF!$A$23=1)),"Bitte Standortsgruppe und Naturgefahr wählen",CONCATENATE(VLOOKUP(STAOGR_NATGEF!$A$9,Staotyp_minimal!$A$3:$I$9,8,FALSE),"
",VLOOKUP(STAOGR_NATGEF!$A$23,Natgef_minimal!$A$3:$I$18,8,FALSE)))</f>
        <v xml:space="preserve">In Lücken vorhanden
</v>
      </c>
      <c r="D36" s="283" t="str">
        <f>IF((OR(STAOGR_NATGEF!$A$9=1,STAOGR_NATGEF!$A$23=1)),"Bitte Standortsgruppe und Naturgefahr wählen",CONCATENATE(VLOOKUP(STAOGR_NATGEF!$A$9,Staotyp_ideal!$A$3:$I$9,8,FALSE),"
",VLOOKUP(STAOGR_NATGEF!$A$23,Natgef_ideal!$A$3:$I$18,8,FALSE)))</f>
        <v xml:space="preserve">In allen Lücken vorhanden
</v>
      </c>
      <c r="E36" s="284"/>
      <c r="F36" s="289" t="s">
        <v>494</v>
      </c>
      <c r="G36" s="290"/>
      <c r="H36" s="186" t="s">
        <v>38</v>
      </c>
      <c r="I36" s="187"/>
      <c r="J36" s="188"/>
      <c r="K36" s="303"/>
      <c r="L36" s="315"/>
      <c r="M36" s="316"/>
      <c r="N36" s="321"/>
      <c r="O36" s="322"/>
      <c r="P36" s="322"/>
      <c r="Q36" s="323"/>
      <c r="R36" s="300"/>
      <c r="S36" s="306"/>
      <c r="T36" s="307"/>
      <c r="U36" s="307"/>
      <c r="V36" s="308"/>
      <c r="W36" s="66"/>
      <c r="X36" s="188"/>
    </row>
    <row r="37" spans="1:24" ht="15" customHeight="1" x14ac:dyDescent="0.2">
      <c r="A37" s="154"/>
      <c r="B37" s="176" t="s">
        <v>31</v>
      </c>
      <c r="C37" s="281"/>
      <c r="D37" s="285"/>
      <c r="E37" s="286"/>
      <c r="F37" s="291"/>
      <c r="G37" s="292"/>
      <c r="H37" s="189"/>
      <c r="I37" s="190"/>
      <c r="J37" s="191"/>
      <c r="K37" s="304"/>
      <c r="L37" s="317"/>
      <c r="M37" s="318"/>
      <c r="N37" s="324"/>
      <c r="O37" s="325"/>
      <c r="P37" s="325"/>
      <c r="Q37" s="326"/>
      <c r="R37" s="301"/>
      <c r="S37" s="309"/>
      <c r="T37" s="310"/>
      <c r="U37" s="310"/>
      <c r="V37" s="311"/>
      <c r="W37" s="66"/>
      <c r="X37" s="191"/>
    </row>
    <row r="38" spans="1:24" ht="15" customHeight="1" x14ac:dyDescent="0.2">
      <c r="A38" s="154"/>
      <c r="B38" s="173" t="s">
        <v>36</v>
      </c>
      <c r="C38" s="281"/>
      <c r="D38" s="285"/>
      <c r="E38" s="286"/>
      <c r="F38" s="291"/>
      <c r="G38" s="292"/>
      <c r="H38" s="192" t="s">
        <v>39</v>
      </c>
      <c r="I38" s="193"/>
      <c r="J38" s="194"/>
      <c r="K38" s="304"/>
      <c r="L38" s="317"/>
      <c r="M38" s="318"/>
      <c r="N38" s="324"/>
      <c r="O38" s="325"/>
      <c r="P38" s="325"/>
      <c r="Q38" s="326"/>
      <c r="R38" s="301"/>
      <c r="S38" s="309"/>
      <c r="T38" s="310"/>
      <c r="U38" s="310"/>
      <c r="V38" s="311"/>
      <c r="W38" s="66"/>
      <c r="X38" s="194"/>
    </row>
    <row r="39" spans="1:24" ht="15" customHeight="1" x14ac:dyDescent="0.2">
      <c r="A39" s="154"/>
      <c r="B39" s="176"/>
      <c r="C39" s="281"/>
      <c r="D39" s="285"/>
      <c r="E39" s="286"/>
      <c r="F39" s="291"/>
      <c r="G39" s="292"/>
      <c r="H39" s="195" t="s">
        <v>40</v>
      </c>
      <c r="I39" s="196"/>
      <c r="J39" s="197"/>
      <c r="K39" s="304"/>
      <c r="L39" s="317"/>
      <c r="M39" s="318"/>
      <c r="N39" s="324"/>
      <c r="O39" s="325"/>
      <c r="P39" s="325"/>
      <c r="Q39" s="326"/>
      <c r="R39" s="301"/>
      <c r="S39" s="309"/>
      <c r="T39" s="310"/>
      <c r="U39" s="310"/>
      <c r="V39" s="311"/>
      <c r="W39" s="66"/>
      <c r="X39" s="197"/>
    </row>
    <row r="40" spans="1:24" ht="15" customHeight="1" thickBot="1" x14ac:dyDescent="0.25">
      <c r="A40" s="154"/>
      <c r="B40" s="173"/>
      <c r="C40" s="282"/>
      <c r="D40" s="287"/>
      <c r="E40" s="288"/>
      <c r="F40" s="293"/>
      <c r="G40" s="294"/>
      <c r="H40" s="198"/>
      <c r="I40" s="199"/>
      <c r="J40" s="200"/>
      <c r="K40" s="305"/>
      <c r="L40" s="319"/>
      <c r="M40" s="320"/>
      <c r="N40" s="327"/>
      <c r="O40" s="328"/>
      <c r="P40" s="328"/>
      <c r="Q40" s="329"/>
      <c r="R40" s="302"/>
      <c r="S40" s="312"/>
      <c r="T40" s="313"/>
      <c r="U40" s="313"/>
      <c r="V40" s="314"/>
      <c r="W40" s="66"/>
      <c r="X40" s="200"/>
    </row>
    <row r="41" spans="1:24" ht="15" customHeight="1" x14ac:dyDescent="0.2">
      <c r="A41" s="154"/>
      <c r="B41" s="171" t="s">
        <v>35</v>
      </c>
      <c r="C41" s="280"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4%
Mischung zielgerecht
</v>
      </c>
      <c r="D41" s="283" t="str">
        <f>IF((OR(STAOGR_NATGEF!$A$9=1,STAOGR_NATGEF!$A$23=1)),"Bitte Standortsgruppe und Naturgefahr wählen",CONCATENATE(VLOOKUP(STAOGR_NATGEF!$A$9,Staotyp_ideal!$A$3:$I$9,9,FALSE),"
",VLOOKUP(STAOGR_NATGEF!$A$23,Natgef_ideal!$A$3:$I$18,9,FALSE)))</f>
        <v xml:space="preserve">Pro ha mind. 3 Trupp (2 – 5 a, Ø alle 60 m) oder Deckungsgrad mind. 7%
Mischung zielgerecht
</v>
      </c>
      <c r="E41" s="284"/>
      <c r="F41" s="289" t="s">
        <v>495</v>
      </c>
      <c r="G41" s="290"/>
      <c r="H41" s="186"/>
      <c r="I41" s="187"/>
      <c r="J41" s="188"/>
      <c r="K41" s="303"/>
      <c r="L41" s="315" t="s">
        <v>501</v>
      </c>
      <c r="M41" s="316"/>
      <c r="N41" s="321"/>
      <c r="O41" s="322"/>
      <c r="P41" s="322"/>
      <c r="Q41" s="323"/>
      <c r="R41" s="300"/>
      <c r="S41" s="306"/>
      <c r="T41" s="307"/>
      <c r="U41" s="307"/>
      <c r="V41" s="308"/>
      <c r="W41" s="66"/>
      <c r="X41" s="188"/>
    </row>
    <row r="42" spans="1:24" ht="15" customHeight="1" x14ac:dyDescent="0.2">
      <c r="A42" s="154"/>
      <c r="B42" s="176" t="s">
        <v>8</v>
      </c>
      <c r="C42" s="281"/>
      <c r="D42" s="285"/>
      <c r="E42" s="286"/>
      <c r="F42" s="291"/>
      <c r="G42" s="292"/>
      <c r="H42" s="189"/>
      <c r="I42" s="190"/>
      <c r="J42" s="191"/>
      <c r="K42" s="304"/>
      <c r="L42" s="317"/>
      <c r="M42" s="318"/>
      <c r="N42" s="324"/>
      <c r="O42" s="325"/>
      <c r="P42" s="325"/>
      <c r="Q42" s="326"/>
      <c r="R42" s="301"/>
      <c r="S42" s="309"/>
      <c r="T42" s="310"/>
      <c r="U42" s="310"/>
      <c r="V42" s="311"/>
      <c r="W42" s="66"/>
      <c r="X42" s="191"/>
    </row>
    <row r="43" spans="1:24" ht="15" customHeight="1" x14ac:dyDescent="0.2">
      <c r="A43" s="154"/>
      <c r="B43" s="295" t="s">
        <v>9</v>
      </c>
      <c r="C43" s="281"/>
      <c r="D43" s="285"/>
      <c r="E43" s="286"/>
      <c r="F43" s="291"/>
      <c r="G43" s="292"/>
      <c r="H43" s="192"/>
      <c r="I43" s="193"/>
      <c r="J43" s="194"/>
      <c r="K43" s="304"/>
      <c r="L43" s="317"/>
      <c r="M43" s="318"/>
      <c r="N43" s="324"/>
      <c r="O43" s="325"/>
      <c r="P43" s="325"/>
      <c r="Q43" s="326"/>
      <c r="R43" s="301"/>
      <c r="S43" s="309"/>
      <c r="T43" s="310"/>
      <c r="U43" s="310"/>
      <c r="V43" s="311"/>
      <c r="W43" s="66"/>
      <c r="X43" s="194"/>
    </row>
    <row r="44" spans="1:24" ht="15" customHeight="1" x14ac:dyDescent="0.2">
      <c r="A44" s="154"/>
      <c r="B44" s="296"/>
      <c r="C44" s="281"/>
      <c r="D44" s="285"/>
      <c r="E44" s="286"/>
      <c r="F44" s="291"/>
      <c r="G44" s="292"/>
      <c r="H44" s="195"/>
      <c r="I44" s="196"/>
      <c r="J44" s="197"/>
      <c r="K44" s="304"/>
      <c r="L44" s="317"/>
      <c r="M44" s="318"/>
      <c r="N44" s="324"/>
      <c r="O44" s="325"/>
      <c r="P44" s="325"/>
      <c r="Q44" s="326"/>
      <c r="R44" s="301"/>
      <c r="S44" s="309"/>
      <c r="T44" s="310"/>
      <c r="U44" s="310"/>
      <c r="V44" s="311"/>
      <c r="W44" s="66"/>
      <c r="X44" s="197"/>
    </row>
    <row r="45" spans="1:24" ht="15" customHeight="1" thickBot="1" x14ac:dyDescent="0.25">
      <c r="A45" s="154"/>
      <c r="B45" s="153"/>
      <c r="C45" s="282"/>
      <c r="D45" s="287"/>
      <c r="E45" s="288"/>
      <c r="F45" s="293"/>
      <c r="G45" s="294"/>
      <c r="H45" s="201"/>
      <c r="I45" s="202"/>
      <c r="J45" s="200"/>
      <c r="K45" s="305"/>
      <c r="L45" s="319"/>
      <c r="M45" s="320"/>
      <c r="N45" s="327"/>
      <c r="O45" s="328"/>
      <c r="P45" s="328"/>
      <c r="Q45" s="329"/>
      <c r="R45" s="302"/>
      <c r="S45" s="312"/>
      <c r="T45" s="313"/>
      <c r="U45" s="313"/>
      <c r="V45" s="314"/>
      <c r="W45" s="66"/>
      <c r="X45" s="200"/>
    </row>
    <row r="46" spans="1:24" ht="11.25" customHeight="1" thickBot="1" x14ac:dyDescent="0.25">
      <c r="A46" s="154"/>
      <c r="B46" s="235"/>
      <c r="C46" s="235"/>
      <c r="D46" s="178"/>
      <c r="E46" s="178"/>
      <c r="F46" s="178"/>
      <c r="G46" s="179"/>
      <c r="H46" s="180"/>
      <c r="I46" s="180"/>
      <c r="J46" s="180"/>
      <c r="K46" s="237"/>
      <c r="L46" s="180"/>
      <c r="M46" s="180"/>
      <c r="N46" s="181"/>
      <c r="O46" s="182"/>
      <c r="P46" s="182"/>
      <c r="Q46" s="182"/>
      <c r="R46" s="183"/>
      <c r="S46" s="183"/>
      <c r="T46" s="183"/>
      <c r="U46" s="183"/>
      <c r="V46" s="183"/>
    </row>
    <row r="47" spans="1:24" ht="12.75" customHeight="1" x14ac:dyDescent="0.25">
      <c r="A47" s="154"/>
      <c r="B47" s="242" t="s">
        <v>484</v>
      </c>
      <c r="C47" s="241"/>
      <c r="D47" s="241"/>
      <c r="E47" s="241"/>
      <c r="F47" s="241"/>
      <c r="G47" s="241"/>
      <c r="H47" s="241"/>
      <c r="I47" s="241"/>
      <c r="J47" s="241"/>
      <c r="K47" s="241"/>
      <c r="L47" s="241"/>
      <c r="M47" s="241"/>
      <c r="N47" s="241"/>
      <c r="O47" s="241"/>
      <c r="P47" s="241"/>
      <c r="Q47" s="241"/>
      <c r="R47" s="241"/>
      <c r="S47" s="241"/>
      <c r="T47" s="241"/>
      <c r="U47" s="241"/>
      <c r="V47" s="243"/>
      <c r="W47" s="66"/>
    </row>
    <row r="48" spans="1:24" ht="12.75" customHeight="1" x14ac:dyDescent="0.2">
      <c r="A48" s="154"/>
      <c r="B48" s="384" t="s">
        <v>537</v>
      </c>
      <c r="C48" s="385"/>
      <c r="D48" s="385"/>
      <c r="E48" s="385"/>
      <c r="F48" s="385"/>
      <c r="G48" s="385"/>
      <c r="H48" s="385"/>
      <c r="I48" s="385"/>
      <c r="J48" s="385"/>
      <c r="K48" s="385"/>
      <c r="L48" s="385"/>
      <c r="M48" s="385"/>
      <c r="N48" s="385"/>
      <c r="O48" s="385"/>
      <c r="P48" s="385"/>
      <c r="Q48" s="385"/>
      <c r="R48" s="385"/>
      <c r="S48" s="385"/>
      <c r="T48" s="385"/>
      <c r="U48" s="385"/>
      <c r="V48" s="386"/>
      <c r="W48" s="66"/>
    </row>
    <row r="49" spans="1:23" s="13" customFormat="1" ht="18.75" customHeight="1" x14ac:dyDescent="0.2">
      <c r="A49" s="184"/>
      <c r="B49" s="387"/>
      <c r="C49" s="385"/>
      <c r="D49" s="385"/>
      <c r="E49" s="385"/>
      <c r="F49" s="385"/>
      <c r="G49" s="385"/>
      <c r="H49" s="385"/>
      <c r="I49" s="385"/>
      <c r="J49" s="385"/>
      <c r="K49" s="385"/>
      <c r="L49" s="385"/>
      <c r="M49" s="385"/>
      <c r="N49" s="385"/>
      <c r="O49" s="385"/>
      <c r="P49" s="385"/>
      <c r="Q49" s="385"/>
      <c r="R49" s="385"/>
      <c r="S49" s="385"/>
      <c r="T49" s="385"/>
      <c r="U49" s="385"/>
      <c r="V49" s="386"/>
      <c r="W49" s="66"/>
    </row>
    <row r="50" spans="1:23" s="13" customFormat="1" ht="18.75" customHeight="1" x14ac:dyDescent="0.2">
      <c r="A50" s="184"/>
      <c r="B50" s="387"/>
      <c r="C50" s="385"/>
      <c r="D50" s="385"/>
      <c r="E50" s="385"/>
      <c r="F50" s="385"/>
      <c r="G50" s="385"/>
      <c r="H50" s="385"/>
      <c r="I50" s="385"/>
      <c r="J50" s="385"/>
      <c r="K50" s="385"/>
      <c r="L50" s="385"/>
      <c r="M50" s="385"/>
      <c r="N50" s="385"/>
      <c r="O50" s="385"/>
      <c r="P50" s="385"/>
      <c r="Q50" s="385"/>
      <c r="R50" s="385"/>
      <c r="S50" s="385"/>
      <c r="T50" s="385"/>
      <c r="U50" s="385"/>
      <c r="V50" s="386"/>
      <c r="W50" s="66"/>
    </row>
    <row r="51" spans="1:23" s="13" customFormat="1" ht="18.75" customHeight="1" x14ac:dyDescent="0.2">
      <c r="A51" s="184"/>
      <c r="B51" s="387"/>
      <c r="C51" s="385"/>
      <c r="D51" s="385"/>
      <c r="E51" s="385"/>
      <c r="F51" s="385"/>
      <c r="G51" s="385"/>
      <c r="H51" s="385"/>
      <c r="I51" s="385"/>
      <c r="J51" s="385"/>
      <c r="K51" s="385"/>
      <c r="L51" s="385"/>
      <c r="M51" s="385"/>
      <c r="N51" s="385"/>
      <c r="O51" s="385"/>
      <c r="P51" s="385"/>
      <c r="Q51" s="385"/>
      <c r="R51" s="385"/>
      <c r="S51" s="385"/>
      <c r="T51" s="385"/>
      <c r="U51" s="385"/>
      <c r="V51" s="386"/>
      <c r="W51" s="66"/>
    </row>
    <row r="52" spans="1:23" ht="12.75" customHeight="1" x14ac:dyDescent="0.2">
      <c r="A52" s="154"/>
      <c r="B52" s="387"/>
      <c r="C52" s="385"/>
      <c r="D52" s="385"/>
      <c r="E52" s="385"/>
      <c r="F52" s="385"/>
      <c r="G52" s="385"/>
      <c r="H52" s="385"/>
      <c r="I52" s="385"/>
      <c r="J52" s="385"/>
      <c r="K52" s="385"/>
      <c r="L52" s="385"/>
      <c r="M52" s="385"/>
      <c r="N52" s="385"/>
      <c r="O52" s="385"/>
      <c r="P52" s="385"/>
      <c r="Q52" s="385"/>
      <c r="R52" s="385"/>
      <c r="S52" s="385"/>
      <c r="T52" s="385"/>
      <c r="U52" s="385"/>
      <c r="V52" s="386"/>
    </row>
    <row r="53" spans="1:23" ht="9" customHeight="1" x14ac:dyDescent="0.2">
      <c r="B53" s="387"/>
      <c r="C53" s="385"/>
      <c r="D53" s="385"/>
      <c r="E53" s="385"/>
      <c r="F53" s="385"/>
      <c r="G53" s="385"/>
      <c r="H53" s="385"/>
      <c r="I53" s="385"/>
      <c r="J53" s="385"/>
      <c r="K53" s="385"/>
      <c r="L53" s="385"/>
      <c r="M53" s="385"/>
      <c r="N53" s="385"/>
      <c r="O53" s="385"/>
      <c r="P53" s="385"/>
      <c r="Q53" s="385"/>
      <c r="R53" s="385"/>
      <c r="S53" s="385"/>
      <c r="T53" s="385"/>
      <c r="U53" s="385"/>
      <c r="V53" s="386"/>
      <c r="W53" s="222"/>
    </row>
    <row r="54" spans="1:23" ht="12.75" customHeight="1" x14ac:dyDescent="0.2">
      <c r="B54" s="387"/>
      <c r="C54" s="385"/>
      <c r="D54" s="385"/>
      <c r="E54" s="385"/>
      <c r="F54" s="385"/>
      <c r="G54" s="385"/>
      <c r="H54" s="385"/>
      <c r="I54" s="385"/>
      <c r="J54" s="385"/>
      <c r="K54" s="385"/>
      <c r="L54" s="385"/>
      <c r="M54" s="385"/>
      <c r="N54" s="385"/>
      <c r="O54" s="385"/>
      <c r="P54" s="385"/>
      <c r="Q54" s="385"/>
      <c r="R54" s="385"/>
      <c r="S54" s="385"/>
      <c r="T54" s="385"/>
      <c r="U54" s="385"/>
      <c r="V54" s="386"/>
      <c r="W54" s="66"/>
    </row>
    <row r="55" spans="1:23" ht="13.5" customHeight="1" x14ac:dyDescent="0.2">
      <c r="B55" s="387"/>
      <c r="C55" s="385"/>
      <c r="D55" s="385"/>
      <c r="E55" s="385"/>
      <c r="F55" s="385"/>
      <c r="G55" s="385"/>
      <c r="H55" s="385"/>
      <c r="I55" s="385"/>
      <c r="J55" s="385"/>
      <c r="K55" s="385"/>
      <c r="L55" s="385"/>
      <c r="M55" s="385"/>
      <c r="N55" s="385"/>
      <c r="O55" s="385"/>
      <c r="P55" s="385"/>
      <c r="Q55" s="385"/>
      <c r="R55" s="385"/>
      <c r="S55" s="385"/>
      <c r="T55" s="385"/>
      <c r="U55" s="385"/>
      <c r="V55" s="386"/>
      <c r="W55" s="66"/>
    </row>
    <row r="56" spans="1:23" x14ac:dyDescent="0.2">
      <c r="B56" s="387"/>
      <c r="C56" s="385"/>
      <c r="D56" s="385"/>
      <c r="E56" s="385"/>
      <c r="F56" s="385"/>
      <c r="G56" s="385"/>
      <c r="H56" s="385"/>
      <c r="I56" s="385"/>
      <c r="J56" s="385"/>
      <c r="K56" s="385"/>
      <c r="L56" s="385"/>
      <c r="M56" s="385"/>
      <c r="N56" s="385"/>
      <c r="O56" s="385"/>
      <c r="P56" s="385"/>
      <c r="Q56" s="385"/>
      <c r="R56" s="385"/>
      <c r="S56" s="385"/>
      <c r="T56" s="385"/>
      <c r="U56" s="385"/>
      <c r="V56" s="386"/>
      <c r="W56" s="66"/>
    </row>
    <row r="57" spans="1:23" x14ac:dyDescent="0.2">
      <c r="B57" s="387"/>
      <c r="C57" s="385"/>
      <c r="D57" s="385"/>
      <c r="E57" s="385"/>
      <c r="F57" s="385"/>
      <c r="G57" s="385"/>
      <c r="H57" s="385"/>
      <c r="I57" s="385"/>
      <c r="J57" s="385"/>
      <c r="K57" s="385"/>
      <c r="L57" s="385"/>
      <c r="M57" s="385"/>
      <c r="N57" s="385"/>
      <c r="O57" s="385"/>
      <c r="P57" s="385"/>
      <c r="Q57" s="385"/>
      <c r="R57" s="385"/>
      <c r="S57" s="385"/>
      <c r="T57" s="385"/>
      <c r="U57" s="385"/>
      <c r="V57" s="386"/>
      <c r="W57" s="66"/>
    </row>
    <row r="58" spans="1:23" x14ac:dyDescent="0.2">
      <c r="B58" s="387"/>
      <c r="C58" s="385"/>
      <c r="D58" s="385"/>
      <c r="E58" s="385"/>
      <c r="F58" s="385"/>
      <c r="G58" s="385"/>
      <c r="H58" s="385"/>
      <c r="I58" s="385"/>
      <c r="J58" s="385"/>
      <c r="K58" s="385"/>
      <c r="L58" s="385"/>
      <c r="M58" s="385"/>
      <c r="N58" s="385"/>
      <c r="O58" s="385"/>
      <c r="P58" s="385"/>
      <c r="Q58" s="385"/>
      <c r="R58" s="385"/>
      <c r="S58" s="385"/>
      <c r="T58" s="385"/>
      <c r="U58" s="385"/>
      <c r="V58" s="386"/>
      <c r="W58" s="66"/>
    </row>
    <row r="59" spans="1:23" ht="13.5" thickBot="1" x14ac:dyDescent="0.25">
      <c r="B59" s="388"/>
      <c r="C59" s="389"/>
      <c r="D59" s="389"/>
      <c r="E59" s="389"/>
      <c r="F59" s="389"/>
      <c r="G59" s="389"/>
      <c r="H59" s="389"/>
      <c r="I59" s="389"/>
      <c r="J59" s="389"/>
      <c r="K59" s="389"/>
      <c r="L59" s="389"/>
      <c r="M59" s="389"/>
      <c r="N59" s="389"/>
      <c r="O59" s="389"/>
      <c r="P59" s="389"/>
      <c r="Q59" s="389"/>
      <c r="R59" s="389"/>
      <c r="S59" s="389"/>
      <c r="T59" s="389"/>
      <c r="U59" s="389"/>
      <c r="V59" s="390"/>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2">
    <mergeCell ref="B48:V59"/>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 ref="C3:I3"/>
    <mergeCell ref="C4:I4"/>
    <mergeCell ref="B5:C5"/>
    <mergeCell ref="B6:C6"/>
    <mergeCell ref="B7:M7"/>
    <mergeCell ref="L3:V3"/>
    <mergeCell ref="L4:V4"/>
    <mergeCell ref="N7:Q7"/>
    <mergeCell ref="I9:J9"/>
    <mergeCell ref="I10:J10"/>
    <mergeCell ref="L8:M10"/>
    <mergeCell ref="B8:B10"/>
    <mergeCell ref="F8:G10"/>
    <mergeCell ref="C21:C25"/>
    <mergeCell ref="F31:G35"/>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D21:E25"/>
    <mergeCell ref="D26:E30"/>
    <mergeCell ref="L26:M30"/>
    <mergeCell ref="L31:M35"/>
    <mergeCell ref="D31:E35"/>
    <mergeCell ref="L21:M25"/>
    <mergeCell ref="F21:G25"/>
    <mergeCell ref="F26:G30"/>
    <mergeCell ref="K21:K25"/>
    <mergeCell ref="N26:Q30"/>
    <mergeCell ref="N31:Q35"/>
    <mergeCell ref="K26:K30"/>
    <mergeCell ref="K31:K35"/>
    <mergeCell ref="C31:C35"/>
    <mergeCell ref="K41:K45"/>
    <mergeCell ref="R41:R45"/>
    <mergeCell ref="S36:V40"/>
    <mergeCell ref="L41:M45"/>
    <mergeCell ref="N41:Q45"/>
    <mergeCell ref="N36:Q40"/>
    <mergeCell ref="R36:R40"/>
    <mergeCell ref="L36:M40"/>
    <mergeCell ref="K36:K40"/>
    <mergeCell ref="S41:V45"/>
    <mergeCell ref="R8:R10"/>
    <mergeCell ref="R11:R15"/>
    <mergeCell ref="R16:R20"/>
    <mergeCell ref="R21:R25"/>
    <mergeCell ref="R31:R35"/>
    <mergeCell ref="R26:R30"/>
    <mergeCell ref="C36:C40"/>
    <mergeCell ref="D36:E40"/>
    <mergeCell ref="F36:G40"/>
    <mergeCell ref="B43:B44"/>
    <mergeCell ref="F41:G45"/>
    <mergeCell ref="C41:C45"/>
    <mergeCell ref="D41:E4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74214" r:id="rId12"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3"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4"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5"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6"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7"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8"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19"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opLeftCell="A6" workbookViewId="0">
      <selection activeCell="I5" sqref="I5"/>
    </sheetView>
  </sheetViews>
  <sheetFormatPr baseColWidth="10" defaultColWidth="11.42578125" defaultRowHeight="12.75" x14ac:dyDescent="0.2"/>
  <cols>
    <col min="1" max="1" width="14.42578125" style="248" customWidth="1"/>
    <col min="2" max="2" width="8.42578125" style="248" customWidth="1"/>
    <col min="3" max="3" width="63.42578125" style="248" customWidth="1"/>
    <col min="4" max="4" width="12.140625" style="248" customWidth="1"/>
    <col min="5" max="5" width="40" style="278" customWidth="1"/>
    <col min="6" max="7" width="5.7109375" style="248" customWidth="1"/>
    <col min="8" max="9" width="10.7109375" style="248" customWidth="1"/>
    <col min="10" max="10" width="7.7109375" style="248" customWidth="1"/>
    <col min="11" max="11" width="3.42578125" style="248" customWidth="1"/>
    <col min="12" max="12" width="33.42578125" style="248" customWidth="1"/>
    <col min="13" max="256" width="11.42578125" style="248"/>
    <col min="257" max="257" width="14.42578125" style="248" customWidth="1"/>
    <col min="258" max="258" width="8.42578125" style="248" customWidth="1"/>
    <col min="259" max="259" width="63.42578125" style="248" customWidth="1"/>
    <col min="260" max="260" width="12.140625" style="248" customWidth="1"/>
    <col min="261" max="261" width="40" style="248" customWidth="1"/>
    <col min="262" max="263" width="5.7109375" style="248" customWidth="1"/>
    <col min="264" max="265" width="10.7109375" style="248" customWidth="1"/>
    <col min="266" max="266" width="7.7109375" style="248" customWidth="1"/>
    <col min="267" max="267" width="3.42578125" style="248" customWidth="1"/>
    <col min="268" max="268" width="33.42578125" style="248" customWidth="1"/>
    <col min="269" max="512" width="11.42578125" style="248"/>
    <col min="513" max="513" width="14.42578125" style="248" customWidth="1"/>
    <col min="514" max="514" width="8.42578125" style="248" customWidth="1"/>
    <col min="515" max="515" width="63.42578125" style="248" customWidth="1"/>
    <col min="516" max="516" width="12.140625" style="248" customWidth="1"/>
    <col min="517" max="517" width="40" style="248" customWidth="1"/>
    <col min="518" max="519" width="5.7109375" style="248" customWidth="1"/>
    <col min="520" max="521" width="10.7109375" style="248" customWidth="1"/>
    <col min="522" max="522" width="7.7109375" style="248" customWidth="1"/>
    <col min="523" max="523" width="3.42578125" style="248" customWidth="1"/>
    <col min="524" max="524" width="33.42578125" style="248" customWidth="1"/>
    <col min="525" max="768" width="11.42578125" style="248"/>
    <col min="769" max="769" width="14.42578125" style="248" customWidth="1"/>
    <col min="770" max="770" width="8.42578125" style="248" customWidth="1"/>
    <col min="771" max="771" width="63.42578125" style="248" customWidth="1"/>
    <col min="772" max="772" width="12.140625" style="248" customWidth="1"/>
    <col min="773" max="773" width="40" style="248" customWidth="1"/>
    <col min="774" max="775" width="5.7109375" style="248" customWidth="1"/>
    <col min="776" max="777" width="10.7109375" style="248" customWidth="1"/>
    <col min="778" max="778" width="7.7109375" style="248" customWidth="1"/>
    <col min="779" max="779" width="3.42578125" style="248" customWidth="1"/>
    <col min="780" max="780" width="33.42578125" style="248" customWidth="1"/>
    <col min="781" max="1024" width="11.42578125" style="248"/>
    <col min="1025" max="1025" width="14.42578125" style="248" customWidth="1"/>
    <col min="1026" max="1026" width="8.42578125" style="248" customWidth="1"/>
    <col min="1027" max="1027" width="63.42578125" style="248" customWidth="1"/>
    <col min="1028" max="1028" width="12.140625" style="248" customWidth="1"/>
    <col min="1029" max="1029" width="40" style="248" customWidth="1"/>
    <col min="1030" max="1031" width="5.7109375" style="248" customWidth="1"/>
    <col min="1032" max="1033" width="10.7109375" style="248" customWidth="1"/>
    <col min="1034" max="1034" width="7.7109375" style="248" customWidth="1"/>
    <col min="1035" max="1035" width="3.42578125" style="248" customWidth="1"/>
    <col min="1036" max="1036" width="33.42578125" style="248" customWidth="1"/>
    <col min="1037" max="1280" width="11.42578125" style="248"/>
    <col min="1281" max="1281" width="14.42578125" style="248" customWidth="1"/>
    <col min="1282" max="1282" width="8.42578125" style="248" customWidth="1"/>
    <col min="1283" max="1283" width="63.42578125" style="248" customWidth="1"/>
    <col min="1284" max="1284" width="12.140625" style="248" customWidth="1"/>
    <col min="1285" max="1285" width="40" style="248" customWidth="1"/>
    <col min="1286" max="1287" width="5.7109375" style="248" customWidth="1"/>
    <col min="1288" max="1289" width="10.7109375" style="248" customWidth="1"/>
    <col min="1290" max="1290" width="7.7109375" style="248" customWidth="1"/>
    <col min="1291" max="1291" width="3.42578125" style="248" customWidth="1"/>
    <col min="1292" max="1292" width="33.42578125" style="248" customWidth="1"/>
    <col min="1293" max="1536" width="11.42578125" style="248"/>
    <col min="1537" max="1537" width="14.42578125" style="248" customWidth="1"/>
    <col min="1538" max="1538" width="8.42578125" style="248" customWidth="1"/>
    <col min="1539" max="1539" width="63.42578125" style="248" customWidth="1"/>
    <col min="1540" max="1540" width="12.140625" style="248" customWidth="1"/>
    <col min="1541" max="1541" width="40" style="248" customWidth="1"/>
    <col min="1542" max="1543" width="5.7109375" style="248" customWidth="1"/>
    <col min="1544" max="1545" width="10.7109375" style="248" customWidth="1"/>
    <col min="1546" max="1546" width="7.7109375" style="248" customWidth="1"/>
    <col min="1547" max="1547" width="3.42578125" style="248" customWidth="1"/>
    <col min="1548" max="1548" width="33.42578125" style="248" customWidth="1"/>
    <col min="1549" max="1792" width="11.42578125" style="248"/>
    <col min="1793" max="1793" width="14.42578125" style="248" customWidth="1"/>
    <col min="1794" max="1794" width="8.42578125" style="248" customWidth="1"/>
    <col min="1795" max="1795" width="63.42578125" style="248" customWidth="1"/>
    <col min="1796" max="1796" width="12.140625" style="248" customWidth="1"/>
    <col min="1797" max="1797" width="40" style="248" customWidth="1"/>
    <col min="1798" max="1799" width="5.7109375" style="248" customWidth="1"/>
    <col min="1800" max="1801" width="10.7109375" style="248" customWidth="1"/>
    <col min="1802" max="1802" width="7.7109375" style="248" customWidth="1"/>
    <col min="1803" max="1803" width="3.42578125" style="248" customWidth="1"/>
    <col min="1804" max="1804" width="33.42578125" style="248" customWidth="1"/>
    <col min="1805" max="2048" width="11.42578125" style="248"/>
    <col min="2049" max="2049" width="14.42578125" style="248" customWidth="1"/>
    <col min="2050" max="2050" width="8.42578125" style="248" customWidth="1"/>
    <col min="2051" max="2051" width="63.42578125" style="248" customWidth="1"/>
    <col min="2052" max="2052" width="12.140625" style="248" customWidth="1"/>
    <col min="2053" max="2053" width="40" style="248" customWidth="1"/>
    <col min="2054" max="2055" width="5.7109375" style="248" customWidth="1"/>
    <col min="2056" max="2057" width="10.7109375" style="248" customWidth="1"/>
    <col min="2058" max="2058" width="7.7109375" style="248" customWidth="1"/>
    <col min="2059" max="2059" width="3.42578125" style="248" customWidth="1"/>
    <col min="2060" max="2060" width="33.42578125" style="248" customWidth="1"/>
    <col min="2061" max="2304" width="11.42578125" style="248"/>
    <col min="2305" max="2305" width="14.42578125" style="248" customWidth="1"/>
    <col min="2306" max="2306" width="8.42578125" style="248" customWidth="1"/>
    <col min="2307" max="2307" width="63.42578125" style="248" customWidth="1"/>
    <col min="2308" max="2308" width="12.140625" style="248" customWidth="1"/>
    <col min="2309" max="2309" width="40" style="248" customWidth="1"/>
    <col min="2310" max="2311" width="5.7109375" style="248" customWidth="1"/>
    <col min="2312" max="2313" width="10.7109375" style="248" customWidth="1"/>
    <col min="2314" max="2314" width="7.7109375" style="248" customWidth="1"/>
    <col min="2315" max="2315" width="3.42578125" style="248" customWidth="1"/>
    <col min="2316" max="2316" width="33.42578125" style="248" customWidth="1"/>
    <col min="2317" max="2560" width="11.42578125" style="248"/>
    <col min="2561" max="2561" width="14.42578125" style="248" customWidth="1"/>
    <col min="2562" max="2562" width="8.42578125" style="248" customWidth="1"/>
    <col min="2563" max="2563" width="63.42578125" style="248" customWidth="1"/>
    <col min="2564" max="2564" width="12.140625" style="248" customWidth="1"/>
    <col min="2565" max="2565" width="40" style="248" customWidth="1"/>
    <col min="2566" max="2567" width="5.7109375" style="248" customWidth="1"/>
    <col min="2568" max="2569" width="10.7109375" style="248" customWidth="1"/>
    <col min="2570" max="2570" width="7.7109375" style="248" customWidth="1"/>
    <col min="2571" max="2571" width="3.42578125" style="248" customWidth="1"/>
    <col min="2572" max="2572" width="33.42578125" style="248" customWidth="1"/>
    <col min="2573" max="2816" width="11.42578125" style="248"/>
    <col min="2817" max="2817" width="14.42578125" style="248" customWidth="1"/>
    <col min="2818" max="2818" width="8.42578125" style="248" customWidth="1"/>
    <col min="2819" max="2819" width="63.42578125" style="248" customWidth="1"/>
    <col min="2820" max="2820" width="12.140625" style="248" customWidth="1"/>
    <col min="2821" max="2821" width="40" style="248" customWidth="1"/>
    <col min="2822" max="2823" width="5.7109375" style="248" customWidth="1"/>
    <col min="2824" max="2825" width="10.7109375" style="248" customWidth="1"/>
    <col min="2826" max="2826" width="7.7109375" style="248" customWidth="1"/>
    <col min="2827" max="2827" width="3.42578125" style="248" customWidth="1"/>
    <col min="2828" max="2828" width="33.42578125" style="248" customWidth="1"/>
    <col min="2829" max="3072" width="11.42578125" style="248"/>
    <col min="3073" max="3073" width="14.42578125" style="248" customWidth="1"/>
    <col min="3074" max="3074" width="8.42578125" style="248" customWidth="1"/>
    <col min="3075" max="3075" width="63.42578125" style="248" customWidth="1"/>
    <col min="3076" max="3076" width="12.140625" style="248" customWidth="1"/>
    <col min="3077" max="3077" width="40" style="248" customWidth="1"/>
    <col min="3078" max="3079" width="5.7109375" style="248" customWidth="1"/>
    <col min="3080" max="3081" width="10.7109375" style="248" customWidth="1"/>
    <col min="3082" max="3082" width="7.7109375" style="248" customWidth="1"/>
    <col min="3083" max="3083" width="3.42578125" style="248" customWidth="1"/>
    <col min="3084" max="3084" width="33.42578125" style="248" customWidth="1"/>
    <col min="3085" max="3328" width="11.42578125" style="248"/>
    <col min="3329" max="3329" width="14.42578125" style="248" customWidth="1"/>
    <col min="3330" max="3330" width="8.42578125" style="248" customWidth="1"/>
    <col min="3331" max="3331" width="63.42578125" style="248" customWidth="1"/>
    <col min="3332" max="3332" width="12.140625" style="248" customWidth="1"/>
    <col min="3333" max="3333" width="40" style="248" customWidth="1"/>
    <col min="3334" max="3335" width="5.7109375" style="248" customWidth="1"/>
    <col min="3336" max="3337" width="10.7109375" style="248" customWidth="1"/>
    <col min="3338" max="3338" width="7.7109375" style="248" customWidth="1"/>
    <col min="3339" max="3339" width="3.42578125" style="248" customWidth="1"/>
    <col min="3340" max="3340" width="33.42578125" style="248" customWidth="1"/>
    <col min="3341" max="3584" width="11.42578125" style="248"/>
    <col min="3585" max="3585" width="14.42578125" style="248" customWidth="1"/>
    <col min="3586" max="3586" width="8.42578125" style="248" customWidth="1"/>
    <col min="3587" max="3587" width="63.42578125" style="248" customWidth="1"/>
    <col min="3588" max="3588" width="12.140625" style="248" customWidth="1"/>
    <col min="3589" max="3589" width="40" style="248" customWidth="1"/>
    <col min="3590" max="3591" width="5.7109375" style="248" customWidth="1"/>
    <col min="3592" max="3593" width="10.7109375" style="248" customWidth="1"/>
    <col min="3594" max="3594" width="7.7109375" style="248" customWidth="1"/>
    <col min="3595" max="3595" width="3.42578125" style="248" customWidth="1"/>
    <col min="3596" max="3596" width="33.42578125" style="248" customWidth="1"/>
    <col min="3597" max="3840" width="11.42578125" style="248"/>
    <col min="3841" max="3841" width="14.42578125" style="248" customWidth="1"/>
    <col min="3842" max="3842" width="8.42578125" style="248" customWidth="1"/>
    <col min="3843" max="3843" width="63.42578125" style="248" customWidth="1"/>
    <col min="3844" max="3844" width="12.140625" style="248" customWidth="1"/>
    <col min="3845" max="3845" width="40" style="248" customWidth="1"/>
    <col min="3846" max="3847" width="5.7109375" style="248" customWidth="1"/>
    <col min="3848" max="3849" width="10.7109375" style="248" customWidth="1"/>
    <col min="3850" max="3850" width="7.7109375" style="248" customWidth="1"/>
    <col min="3851" max="3851" width="3.42578125" style="248" customWidth="1"/>
    <col min="3852" max="3852" width="33.42578125" style="248" customWidth="1"/>
    <col min="3853" max="4096" width="11.42578125" style="248"/>
    <col min="4097" max="4097" width="14.42578125" style="248" customWidth="1"/>
    <col min="4098" max="4098" width="8.42578125" style="248" customWidth="1"/>
    <col min="4099" max="4099" width="63.42578125" style="248" customWidth="1"/>
    <col min="4100" max="4100" width="12.140625" style="248" customWidth="1"/>
    <col min="4101" max="4101" width="40" style="248" customWidth="1"/>
    <col min="4102" max="4103" width="5.7109375" style="248" customWidth="1"/>
    <col min="4104" max="4105" width="10.7109375" style="248" customWidth="1"/>
    <col min="4106" max="4106" width="7.7109375" style="248" customWidth="1"/>
    <col min="4107" max="4107" width="3.42578125" style="248" customWidth="1"/>
    <col min="4108" max="4108" width="33.42578125" style="248" customWidth="1"/>
    <col min="4109" max="4352" width="11.42578125" style="248"/>
    <col min="4353" max="4353" width="14.42578125" style="248" customWidth="1"/>
    <col min="4354" max="4354" width="8.42578125" style="248" customWidth="1"/>
    <col min="4355" max="4355" width="63.42578125" style="248" customWidth="1"/>
    <col min="4356" max="4356" width="12.140625" style="248" customWidth="1"/>
    <col min="4357" max="4357" width="40" style="248" customWidth="1"/>
    <col min="4358" max="4359" width="5.7109375" style="248" customWidth="1"/>
    <col min="4360" max="4361" width="10.7109375" style="248" customWidth="1"/>
    <col min="4362" max="4362" width="7.7109375" style="248" customWidth="1"/>
    <col min="4363" max="4363" width="3.42578125" style="248" customWidth="1"/>
    <col min="4364" max="4364" width="33.42578125" style="248" customWidth="1"/>
    <col min="4365" max="4608" width="11.42578125" style="248"/>
    <col min="4609" max="4609" width="14.42578125" style="248" customWidth="1"/>
    <col min="4610" max="4610" width="8.42578125" style="248" customWidth="1"/>
    <col min="4611" max="4611" width="63.42578125" style="248" customWidth="1"/>
    <col min="4612" max="4612" width="12.140625" style="248" customWidth="1"/>
    <col min="4613" max="4613" width="40" style="248" customWidth="1"/>
    <col min="4614" max="4615" width="5.7109375" style="248" customWidth="1"/>
    <col min="4616" max="4617" width="10.7109375" style="248" customWidth="1"/>
    <col min="4618" max="4618" width="7.7109375" style="248" customWidth="1"/>
    <col min="4619" max="4619" width="3.42578125" style="248" customWidth="1"/>
    <col min="4620" max="4620" width="33.42578125" style="248" customWidth="1"/>
    <col min="4621" max="4864" width="11.42578125" style="248"/>
    <col min="4865" max="4865" width="14.42578125" style="248" customWidth="1"/>
    <col min="4866" max="4866" width="8.42578125" style="248" customWidth="1"/>
    <col min="4867" max="4867" width="63.42578125" style="248" customWidth="1"/>
    <col min="4868" max="4868" width="12.140625" style="248" customWidth="1"/>
    <col min="4869" max="4869" width="40" style="248" customWidth="1"/>
    <col min="4870" max="4871" width="5.7109375" style="248" customWidth="1"/>
    <col min="4872" max="4873" width="10.7109375" style="248" customWidth="1"/>
    <col min="4874" max="4874" width="7.7109375" style="248" customWidth="1"/>
    <col min="4875" max="4875" width="3.42578125" style="248" customWidth="1"/>
    <col min="4876" max="4876" width="33.42578125" style="248" customWidth="1"/>
    <col min="4877" max="5120" width="11.42578125" style="248"/>
    <col min="5121" max="5121" width="14.42578125" style="248" customWidth="1"/>
    <col min="5122" max="5122" width="8.42578125" style="248" customWidth="1"/>
    <col min="5123" max="5123" width="63.42578125" style="248" customWidth="1"/>
    <col min="5124" max="5124" width="12.140625" style="248" customWidth="1"/>
    <col min="5125" max="5125" width="40" style="248" customWidth="1"/>
    <col min="5126" max="5127" width="5.7109375" style="248" customWidth="1"/>
    <col min="5128" max="5129" width="10.7109375" style="248" customWidth="1"/>
    <col min="5130" max="5130" width="7.7109375" style="248" customWidth="1"/>
    <col min="5131" max="5131" width="3.42578125" style="248" customWidth="1"/>
    <col min="5132" max="5132" width="33.42578125" style="248" customWidth="1"/>
    <col min="5133" max="5376" width="11.42578125" style="248"/>
    <col min="5377" max="5377" width="14.42578125" style="248" customWidth="1"/>
    <col min="5378" max="5378" width="8.42578125" style="248" customWidth="1"/>
    <col min="5379" max="5379" width="63.42578125" style="248" customWidth="1"/>
    <col min="5380" max="5380" width="12.140625" style="248" customWidth="1"/>
    <col min="5381" max="5381" width="40" style="248" customWidth="1"/>
    <col min="5382" max="5383" width="5.7109375" style="248" customWidth="1"/>
    <col min="5384" max="5385" width="10.7109375" style="248" customWidth="1"/>
    <col min="5386" max="5386" width="7.7109375" style="248" customWidth="1"/>
    <col min="5387" max="5387" width="3.42578125" style="248" customWidth="1"/>
    <col min="5388" max="5388" width="33.42578125" style="248" customWidth="1"/>
    <col min="5389" max="5632" width="11.42578125" style="248"/>
    <col min="5633" max="5633" width="14.42578125" style="248" customWidth="1"/>
    <col min="5634" max="5634" width="8.42578125" style="248" customWidth="1"/>
    <col min="5635" max="5635" width="63.42578125" style="248" customWidth="1"/>
    <col min="5636" max="5636" width="12.140625" style="248" customWidth="1"/>
    <col min="5637" max="5637" width="40" style="248" customWidth="1"/>
    <col min="5638" max="5639" width="5.7109375" style="248" customWidth="1"/>
    <col min="5640" max="5641" width="10.7109375" style="248" customWidth="1"/>
    <col min="5642" max="5642" width="7.7109375" style="248" customWidth="1"/>
    <col min="5643" max="5643" width="3.42578125" style="248" customWidth="1"/>
    <col min="5644" max="5644" width="33.42578125" style="248" customWidth="1"/>
    <col min="5645" max="5888" width="11.42578125" style="248"/>
    <col min="5889" max="5889" width="14.42578125" style="248" customWidth="1"/>
    <col min="5890" max="5890" width="8.42578125" style="248" customWidth="1"/>
    <col min="5891" max="5891" width="63.42578125" style="248" customWidth="1"/>
    <col min="5892" max="5892" width="12.140625" style="248" customWidth="1"/>
    <col min="5893" max="5893" width="40" style="248" customWidth="1"/>
    <col min="5894" max="5895" width="5.7109375" style="248" customWidth="1"/>
    <col min="5896" max="5897" width="10.7109375" style="248" customWidth="1"/>
    <col min="5898" max="5898" width="7.7109375" style="248" customWidth="1"/>
    <col min="5899" max="5899" width="3.42578125" style="248" customWidth="1"/>
    <col min="5900" max="5900" width="33.42578125" style="248" customWidth="1"/>
    <col min="5901" max="6144" width="11.42578125" style="248"/>
    <col min="6145" max="6145" width="14.42578125" style="248" customWidth="1"/>
    <col min="6146" max="6146" width="8.42578125" style="248" customWidth="1"/>
    <col min="6147" max="6147" width="63.42578125" style="248" customWidth="1"/>
    <col min="6148" max="6148" width="12.140625" style="248" customWidth="1"/>
    <col min="6149" max="6149" width="40" style="248" customWidth="1"/>
    <col min="6150" max="6151" width="5.7109375" style="248" customWidth="1"/>
    <col min="6152" max="6153" width="10.7109375" style="248" customWidth="1"/>
    <col min="6154" max="6154" width="7.7109375" style="248" customWidth="1"/>
    <col min="6155" max="6155" width="3.42578125" style="248" customWidth="1"/>
    <col min="6156" max="6156" width="33.42578125" style="248" customWidth="1"/>
    <col min="6157" max="6400" width="11.42578125" style="248"/>
    <col min="6401" max="6401" width="14.42578125" style="248" customWidth="1"/>
    <col min="6402" max="6402" width="8.42578125" style="248" customWidth="1"/>
    <col min="6403" max="6403" width="63.42578125" style="248" customWidth="1"/>
    <col min="6404" max="6404" width="12.140625" style="248" customWidth="1"/>
    <col min="6405" max="6405" width="40" style="248" customWidth="1"/>
    <col min="6406" max="6407" width="5.7109375" style="248" customWidth="1"/>
    <col min="6408" max="6409" width="10.7109375" style="248" customWidth="1"/>
    <col min="6410" max="6410" width="7.7109375" style="248" customWidth="1"/>
    <col min="6411" max="6411" width="3.42578125" style="248" customWidth="1"/>
    <col min="6412" max="6412" width="33.42578125" style="248" customWidth="1"/>
    <col min="6413" max="6656" width="11.42578125" style="248"/>
    <col min="6657" max="6657" width="14.42578125" style="248" customWidth="1"/>
    <col min="6658" max="6658" width="8.42578125" style="248" customWidth="1"/>
    <col min="6659" max="6659" width="63.42578125" style="248" customWidth="1"/>
    <col min="6660" max="6660" width="12.140625" style="248" customWidth="1"/>
    <col min="6661" max="6661" width="40" style="248" customWidth="1"/>
    <col min="6662" max="6663" width="5.7109375" style="248" customWidth="1"/>
    <col min="6664" max="6665" width="10.7109375" style="248" customWidth="1"/>
    <col min="6666" max="6666" width="7.7109375" style="248" customWidth="1"/>
    <col min="6667" max="6667" width="3.42578125" style="248" customWidth="1"/>
    <col min="6668" max="6668" width="33.42578125" style="248" customWidth="1"/>
    <col min="6669" max="6912" width="11.42578125" style="248"/>
    <col min="6913" max="6913" width="14.42578125" style="248" customWidth="1"/>
    <col min="6914" max="6914" width="8.42578125" style="248" customWidth="1"/>
    <col min="6915" max="6915" width="63.42578125" style="248" customWidth="1"/>
    <col min="6916" max="6916" width="12.140625" style="248" customWidth="1"/>
    <col min="6917" max="6917" width="40" style="248" customWidth="1"/>
    <col min="6918" max="6919" width="5.7109375" style="248" customWidth="1"/>
    <col min="6920" max="6921" width="10.7109375" style="248" customWidth="1"/>
    <col min="6922" max="6922" width="7.7109375" style="248" customWidth="1"/>
    <col min="6923" max="6923" width="3.42578125" style="248" customWidth="1"/>
    <col min="6924" max="6924" width="33.42578125" style="248" customWidth="1"/>
    <col min="6925" max="7168" width="11.42578125" style="248"/>
    <col min="7169" max="7169" width="14.42578125" style="248" customWidth="1"/>
    <col min="7170" max="7170" width="8.42578125" style="248" customWidth="1"/>
    <col min="7171" max="7171" width="63.42578125" style="248" customWidth="1"/>
    <col min="7172" max="7172" width="12.140625" style="248" customWidth="1"/>
    <col min="7173" max="7173" width="40" style="248" customWidth="1"/>
    <col min="7174" max="7175" width="5.7109375" style="248" customWidth="1"/>
    <col min="7176" max="7177" width="10.7109375" style="248" customWidth="1"/>
    <col min="7178" max="7178" width="7.7109375" style="248" customWidth="1"/>
    <col min="7179" max="7179" width="3.42578125" style="248" customWidth="1"/>
    <col min="7180" max="7180" width="33.42578125" style="248" customWidth="1"/>
    <col min="7181" max="7424" width="11.42578125" style="248"/>
    <col min="7425" max="7425" width="14.42578125" style="248" customWidth="1"/>
    <col min="7426" max="7426" width="8.42578125" style="248" customWidth="1"/>
    <col min="7427" max="7427" width="63.42578125" style="248" customWidth="1"/>
    <col min="7428" max="7428" width="12.140625" style="248" customWidth="1"/>
    <col min="7429" max="7429" width="40" style="248" customWidth="1"/>
    <col min="7430" max="7431" width="5.7109375" style="248" customWidth="1"/>
    <col min="7432" max="7433" width="10.7109375" style="248" customWidth="1"/>
    <col min="7434" max="7434" width="7.7109375" style="248" customWidth="1"/>
    <col min="7435" max="7435" width="3.42578125" style="248" customWidth="1"/>
    <col min="7436" max="7436" width="33.42578125" style="248" customWidth="1"/>
    <col min="7437" max="7680" width="11.42578125" style="248"/>
    <col min="7681" max="7681" width="14.42578125" style="248" customWidth="1"/>
    <col min="7682" max="7682" width="8.42578125" style="248" customWidth="1"/>
    <col min="7683" max="7683" width="63.42578125" style="248" customWidth="1"/>
    <col min="7684" max="7684" width="12.140625" style="248" customWidth="1"/>
    <col min="7685" max="7685" width="40" style="248" customWidth="1"/>
    <col min="7686" max="7687" width="5.7109375" style="248" customWidth="1"/>
    <col min="7688" max="7689" width="10.7109375" style="248" customWidth="1"/>
    <col min="7690" max="7690" width="7.7109375" style="248" customWidth="1"/>
    <col min="7691" max="7691" width="3.42578125" style="248" customWidth="1"/>
    <col min="7692" max="7692" width="33.42578125" style="248" customWidth="1"/>
    <col min="7693" max="7936" width="11.42578125" style="248"/>
    <col min="7937" max="7937" width="14.42578125" style="248" customWidth="1"/>
    <col min="7938" max="7938" width="8.42578125" style="248" customWidth="1"/>
    <col min="7939" max="7939" width="63.42578125" style="248" customWidth="1"/>
    <col min="7940" max="7940" width="12.140625" style="248" customWidth="1"/>
    <col min="7941" max="7941" width="40" style="248" customWidth="1"/>
    <col min="7942" max="7943" width="5.7109375" style="248" customWidth="1"/>
    <col min="7944" max="7945" width="10.7109375" style="248" customWidth="1"/>
    <col min="7946" max="7946" width="7.7109375" style="248" customWidth="1"/>
    <col min="7947" max="7947" width="3.42578125" style="248" customWidth="1"/>
    <col min="7948" max="7948" width="33.42578125" style="248" customWidth="1"/>
    <col min="7949" max="8192" width="11.42578125" style="248"/>
    <col min="8193" max="8193" width="14.42578125" style="248" customWidth="1"/>
    <col min="8194" max="8194" width="8.42578125" style="248" customWidth="1"/>
    <col min="8195" max="8195" width="63.42578125" style="248" customWidth="1"/>
    <col min="8196" max="8196" width="12.140625" style="248" customWidth="1"/>
    <col min="8197" max="8197" width="40" style="248" customWidth="1"/>
    <col min="8198" max="8199" width="5.7109375" style="248" customWidth="1"/>
    <col min="8200" max="8201" width="10.7109375" style="248" customWidth="1"/>
    <col min="8202" max="8202" width="7.7109375" style="248" customWidth="1"/>
    <col min="8203" max="8203" width="3.42578125" style="248" customWidth="1"/>
    <col min="8204" max="8204" width="33.42578125" style="248" customWidth="1"/>
    <col min="8205" max="8448" width="11.42578125" style="248"/>
    <col min="8449" max="8449" width="14.42578125" style="248" customWidth="1"/>
    <col min="8450" max="8450" width="8.42578125" style="248" customWidth="1"/>
    <col min="8451" max="8451" width="63.42578125" style="248" customWidth="1"/>
    <col min="8452" max="8452" width="12.140625" style="248" customWidth="1"/>
    <col min="8453" max="8453" width="40" style="248" customWidth="1"/>
    <col min="8454" max="8455" width="5.7109375" style="248" customWidth="1"/>
    <col min="8456" max="8457" width="10.7109375" style="248" customWidth="1"/>
    <col min="8458" max="8458" width="7.7109375" style="248" customWidth="1"/>
    <col min="8459" max="8459" width="3.42578125" style="248" customWidth="1"/>
    <col min="8460" max="8460" width="33.42578125" style="248" customWidth="1"/>
    <col min="8461" max="8704" width="11.42578125" style="248"/>
    <col min="8705" max="8705" width="14.42578125" style="248" customWidth="1"/>
    <col min="8706" max="8706" width="8.42578125" style="248" customWidth="1"/>
    <col min="8707" max="8707" width="63.42578125" style="248" customWidth="1"/>
    <col min="8708" max="8708" width="12.140625" style="248" customWidth="1"/>
    <col min="8709" max="8709" width="40" style="248" customWidth="1"/>
    <col min="8710" max="8711" width="5.7109375" style="248" customWidth="1"/>
    <col min="8712" max="8713" width="10.7109375" style="248" customWidth="1"/>
    <col min="8714" max="8714" width="7.7109375" style="248" customWidth="1"/>
    <col min="8715" max="8715" width="3.42578125" style="248" customWidth="1"/>
    <col min="8716" max="8716" width="33.42578125" style="248" customWidth="1"/>
    <col min="8717" max="8960" width="11.42578125" style="248"/>
    <col min="8961" max="8961" width="14.42578125" style="248" customWidth="1"/>
    <col min="8962" max="8962" width="8.42578125" style="248" customWidth="1"/>
    <col min="8963" max="8963" width="63.42578125" style="248" customWidth="1"/>
    <col min="8964" max="8964" width="12.140625" style="248" customWidth="1"/>
    <col min="8965" max="8965" width="40" style="248" customWidth="1"/>
    <col min="8966" max="8967" width="5.7109375" style="248" customWidth="1"/>
    <col min="8968" max="8969" width="10.7109375" style="248" customWidth="1"/>
    <col min="8970" max="8970" width="7.7109375" style="248" customWidth="1"/>
    <col min="8971" max="8971" width="3.42578125" style="248" customWidth="1"/>
    <col min="8972" max="8972" width="33.42578125" style="248" customWidth="1"/>
    <col min="8973" max="9216" width="11.42578125" style="248"/>
    <col min="9217" max="9217" width="14.42578125" style="248" customWidth="1"/>
    <col min="9218" max="9218" width="8.42578125" style="248" customWidth="1"/>
    <col min="9219" max="9219" width="63.42578125" style="248" customWidth="1"/>
    <col min="9220" max="9220" width="12.140625" style="248" customWidth="1"/>
    <col min="9221" max="9221" width="40" style="248" customWidth="1"/>
    <col min="9222" max="9223" width="5.7109375" style="248" customWidth="1"/>
    <col min="9224" max="9225" width="10.7109375" style="248" customWidth="1"/>
    <col min="9226" max="9226" width="7.7109375" style="248" customWidth="1"/>
    <col min="9227" max="9227" width="3.42578125" style="248" customWidth="1"/>
    <col min="9228" max="9228" width="33.42578125" style="248" customWidth="1"/>
    <col min="9229" max="9472" width="11.42578125" style="248"/>
    <col min="9473" max="9473" width="14.42578125" style="248" customWidth="1"/>
    <col min="9474" max="9474" width="8.42578125" style="248" customWidth="1"/>
    <col min="9475" max="9475" width="63.42578125" style="248" customWidth="1"/>
    <col min="9476" max="9476" width="12.140625" style="248" customWidth="1"/>
    <col min="9477" max="9477" width="40" style="248" customWidth="1"/>
    <col min="9478" max="9479" width="5.7109375" style="248" customWidth="1"/>
    <col min="9480" max="9481" width="10.7109375" style="248" customWidth="1"/>
    <col min="9482" max="9482" width="7.7109375" style="248" customWidth="1"/>
    <col min="9483" max="9483" width="3.42578125" style="248" customWidth="1"/>
    <col min="9484" max="9484" width="33.42578125" style="248" customWidth="1"/>
    <col min="9485" max="9728" width="11.42578125" style="248"/>
    <col min="9729" max="9729" width="14.42578125" style="248" customWidth="1"/>
    <col min="9730" max="9730" width="8.42578125" style="248" customWidth="1"/>
    <col min="9731" max="9731" width="63.42578125" style="248" customWidth="1"/>
    <col min="9732" max="9732" width="12.140625" style="248" customWidth="1"/>
    <col min="9733" max="9733" width="40" style="248" customWidth="1"/>
    <col min="9734" max="9735" width="5.7109375" style="248" customWidth="1"/>
    <col min="9736" max="9737" width="10.7109375" style="248" customWidth="1"/>
    <col min="9738" max="9738" width="7.7109375" style="248" customWidth="1"/>
    <col min="9739" max="9739" width="3.42578125" style="248" customWidth="1"/>
    <col min="9740" max="9740" width="33.42578125" style="248" customWidth="1"/>
    <col min="9741" max="9984" width="11.42578125" style="248"/>
    <col min="9985" max="9985" width="14.42578125" style="248" customWidth="1"/>
    <col min="9986" max="9986" width="8.42578125" style="248" customWidth="1"/>
    <col min="9987" max="9987" width="63.42578125" style="248" customWidth="1"/>
    <col min="9988" max="9988" width="12.140625" style="248" customWidth="1"/>
    <col min="9989" max="9989" width="40" style="248" customWidth="1"/>
    <col min="9990" max="9991" width="5.7109375" style="248" customWidth="1"/>
    <col min="9992" max="9993" width="10.7109375" style="248" customWidth="1"/>
    <col min="9994" max="9994" width="7.7109375" style="248" customWidth="1"/>
    <col min="9995" max="9995" width="3.42578125" style="248" customWidth="1"/>
    <col min="9996" max="9996" width="33.42578125" style="248" customWidth="1"/>
    <col min="9997" max="10240" width="11.42578125" style="248"/>
    <col min="10241" max="10241" width="14.42578125" style="248" customWidth="1"/>
    <col min="10242" max="10242" width="8.42578125" style="248" customWidth="1"/>
    <col min="10243" max="10243" width="63.42578125" style="248" customWidth="1"/>
    <col min="10244" max="10244" width="12.140625" style="248" customWidth="1"/>
    <col min="10245" max="10245" width="40" style="248" customWidth="1"/>
    <col min="10246" max="10247" width="5.7109375" style="248" customWidth="1"/>
    <col min="10248" max="10249" width="10.7109375" style="248" customWidth="1"/>
    <col min="10250" max="10250" width="7.7109375" style="248" customWidth="1"/>
    <col min="10251" max="10251" width="3.42578125" style="248" customWidth="1"/>
    <col min="10252" max="10252" width="33.42578125" style="248" customWidth="1"/>
    <col min="10253" max="10496" width="11.42578125" style="248"/>
    <col min="10497" max="10497" width="14.42578125" style="248" customWidth="1"/>
    <col min="10498" max="10498" width="8.42578125" style="248" customWidth="1"/>
    <col min="10499" max="10499" width="63.42578125" style="248" customWidth="1"/>
    <col min="10500" max="10500" width="12.140625" style="248" customWidth="1"/>
    <col min="10501" max="10501" width="40" style="248" customWidth="1"/>
    <col min="10502" max="10503" width="5.7109375" style="248" customWidth="1"/>
    <col min="10504" max="10505" width="10.7109375" style="248" customWidth="1"/>
    <col min="10506" max="10506" width="7.7109375" style="248" customWidth="1"/>
    <col min="10507" max="10507" width="3.42578125" style="248" customWidth="1"/>
    <col min="10508" max="10508" width="33.42578125" style="248" customWidth="1"/>
    <col min="10509" max="10752" width="11.42578125" style="248"/>
    <col min="10753" max="10753" width="14.42578125" style="248" customWidth="1"/>
    <col min="10754" max="10754" width="8.42578125" style="248" customWidth="1"/>
    <col min="10755" max="10755" width="63.42578125" style="248" customWidth="1"/>
    <col min="10756" max="10756" width="12.140625" style="248" customWidth="1"/>
    <col min="10757" max="10757" width="40" style="248" customWidth="1"/>
    <col min="10758" max="10759" width="5.7109375" style="248" customWidth="1"/>
    <col min="10760" max="10761" width="10.7109375" style="248" customWidth="1"/>
    <col min="10762" max="10762" width="7.7109375" style="248" customWidth="1"/>
    <col min="10763" max="10763" width="3.42578125" style="248" customWidth="1"/>
    <col min="10764" max="10764" width="33.42578125" style="248" customWidth="1"/>
    <col min="10765" max="11008" width="11.42578125" style="248"/>
    <col min="11009" max="11009" width="14.42578125" style="248" customWidth="1"/>
    <col min="11010" max="11010" width="8.42578125" style="248" customWidth="1"/>
    <col min="11011" max="11011" width="63.42578125" style="248" customWidth="1"/>
    <col min="11012" max="11012" width="12.140625" style="248" customWidth="1"/>
    <col min="11013" max="11013" width="40" style="248" customWidth="1"/>
    <col min="11014" max="11015" width="5.7109375" style="248" customWidth="1"/>
    <col min="11016" max="11017" width="10.7109375" style="248" customWidth="1"/>
    <col min="11018" max="11018" width="7.7109375" style="248" customWidth="1"/>
    <col min="11019" max="11019" width="3.42578125" style="248" customWidth="1"/>
    <col min="11020" max="11020" width="33.42578125" style="248" customWidth="1"/>
    <col min="11021" max="11264" width="11.42578125" style="248"/>
    <col min="11265" max="11265" width="14.42578125" style="248" customWidth="1"/>
    <col min="11266" max="11266" width="8.42578125" style="248" customWidth="1"/>
    <col min="11267" max="11267" width="63.42578125" style="248" customWidth="1"/>
    <col min="11268" max="11268" width="12.140625" style="248" customWidth="1"/>
    <col min="11269" max="11269" width="40" style="248" customWidth="1"/>
    <col min="11270" max="11271" width="5.7109375" style="248" customWidth="1"/>
    <col min="11272" max="11273" width="10.7109375" style="248" customWidth="1"/>
    <col min="11274" max="11274" width="7.7109375" style="248" customWidth="1"/>
    <col min="11275" max="11275" width="3.42578125" style="248" customWidth="1"/>
    <col min="11276" max="11276" width="33.42578125" style="248" customWidth="1"/>
    <col min="11277" max="11520" width="11.42578125" style="248"/>
    <col min="11521" max="11521" width="14.42578125" style="248" customWidth="1"/>
    <col min="11522" max="11522" width="8.42578125" style="248" customWidth="1"/>
    <col min="11523" max="11523" width="63.42578125" style="248" customWidth="1"/>
    <col min="11524" max="11524" width="12.140625" style="248" customWidth="1"/>
    <col min="11525" max="11525" width="40" style="248" customWidth="1"/>
    <col min="11526" max="11527" width="5.7109375" style="248" customWidth="1"/>
    <col min="11528" max="11529" width="10.7109375" style="248" customWidth="1"/>
    <col min="11530" max="11530" width="7.7109375" style="248" customWidth="1"/>
    <col min="11531" max="11531" width="3.42578125" style="248" customWidth="1"/>
    <col min="11532" max="11532" width="33.42578125" style="248" customWidth="1"/>
    <col min="11533" max="11776" width="11.42578125" style="248"/>
    <col min="11777" max="11777" width="14.42578125" style="248" customWidth="1"/>
    <col min="11778" max="11778" width="8.42578125" style="248" customWidth="1"/>
    <col min="11779" max="11779" width="63.42578125" style="248" customWidth="1"/>
    <col min="11780" max="11780" width="12.140625" style="248" customWidth="1"/>
    <col min="11781" max="11781" width="40" style="248" customWidth="1"/>
    <col min="11782" max="11783" width="5.7109375" style="248" customWidth="1"/>
    <col min="11784" max="11785" width="10.7109375" style="248" customWidth="1"/>
    <col min="11786" max="11786" width="7.7109375" style="248" customWidth="1"/>
    <col min="11787" max="11787" width="3.42578125" style="248" customWidth="1"/>
    <col min="11788" max="11788" width="33.42578125" style="248" customWidth="1"/>
    <col min="11789" max="12032" width="11.42578125" style="248"/>
    <col min="12033" max="12033" width="14.42578125" style="248" customWidth="1"/>
    <col min="12034" max="12034" width="8.42578125" style="248" customWidth="1"/>
    <col min="12035" max="12035" width="63.42578125" style="248" customWidth="1"/>
    <col min="12036" max="12036" width="12.140625" style="248" customWidth="1"/>
    <col min="12037" max="12037" width="40" style="248" customWidth="1"/>
    <col min="12038" max="12039" width="5.7109375" style="248" customWidth="1"/>
    <col min="12040" max="12041" width="10.7109375" style="248" customWidth="1"/>
    <col min="12042" max="12042" width="7.7109375" style="248" customWidth="1"/>
    <col min="12043" max="12043" width="3.42578125" style="248" customWidth="1"/>
    <col min="12044" max="12044" width="33.42578125" style="248" customWidth="1"/>
    <col min="12045" max="12288" width="11.42578125" style="248"/>
    <col min="12289" max="12289" width="14.42578125" style="248" customWidth="1"/>
    <col min="12290" max="12290" width="8.42578125" style="248" customWidth="1"/>
    <col min="12291" max="12291" width="63.42578125" style="248" customWidth="1"/>
    <col min="12292" max="12292" width="12.140625" style="248" customWidth="1"/>
    <col min="12293" max="12293" width="40" style="248" customWidth="1"/>
    <col min="12294" max="12295" width="5.7109375" style="248" customWidth="1"/>
    <col min="12296" max="12297" width="10.7109375" style="248" customWidth="1"/>
    <col min="12298" max="12298" width="7.7109375" style="248" customWidth="1"/>
    <col min="12299" max="12299" width="3.42578125" style="248" customWidth="1"/>
    <col min="12300" max="12300" width="33.42578125" style="248" customWidth="1"/>
    <col min="12301" max="12544" width="11.42578125" style="248"/>
    <col min="12545" max="12545" width="14.42578125" style="248" customWidth="1"/>
    <col min="12546" max="12546" width="8.42578125" style="248" customWidth="1"/>
    <col min="12547" max="12547" width="63.42578125" style="248" customWidth="1"/>
    <col min="12548" max="12548" width="12.140625" style="248" customWidth="1"/>
    <col min="12549" max="12549" width="40" style="248" customWidth="1"/>
    <col min="12550" max="12551" width="5.7109375" style="248" customWidth="1"/>
    <col min="12552" max="12553" width="10.7109375" style="248" customWidth="1"/>
    <col min="12554" max="12554" width="7.7109375" style="248" customWidth="1"/>
    <col min="12555" max="12555" width="3.42578125" style="248" customWidth="1"/>
    <col min="12556" max="12556" width="33.42578125" style="248" customWidth="1"/>
    <col min="12557" max="12800" width="11.42578125" style="248"/>
    <col min="12801" max="12801" width="14.42578125" style="248" customWidth="1"/>
    <col min="12802" max="12802" width="8.42578125" style="248" customWidth="1"/>
    <col min="12803" max="12803" width="63.42578125" style="248" customWidth="1"/>
    <col min="12804" max="12804" width="12.140625" style="248" customWidth="1"/>
    <col min="12805" max="12805" width="40" style="248" customWidth="1"/>
    <col min="12806" max="12807" width="5.7109375" style="248" customWidth="1"/>
    <col min="12808" max="12809" width="10.7109375" style="248" customWidth="1"/>
    <col min="12810" max="12810" width="7.7109375" style="248" customWidth="1"/>
    <col min="12811" max="12811" width="3.42578125" style="248" customWidth="1"/>
    <col min="12812" max="12812" width="33.42578125" style="248" customWidth="1"/>
    <col min="12813" max="13056" width="11.42578125" style="248"/>
    <col min="13057" max="13057" width="14.42578125" style="248" customWidth="1"/>
    <col min="13058" max="13058" width="8.42578125" style="248" customWidth="1"/>
    <col min="13059" max="13059" width="63.42578125" style="248" customWidth="1"/>
    <col min="13060" max="13060" width="12.140625" style="248" customWidth="1"/>
    <col min="13061" max="13061" width="40" style="248" customWidth="1"/>
    <col min="13062" max="13063" width="5.7109375" style="248" customWidth="1"/>
    <col min="13064" max="13065" width="10.7109375" style="248" customWidth="1"/>
    <col min="13066" max="13066" width="7.7109375" style="248" customWidth="1"/>
    <col min="13067" max="13067" width="3.42578125" style="248" customWidth="1"/>
    <col min="13068" max="13068" width="33.42578125" style="248" customWidth="1"/>
    <col min="13069" max="13312" width="11.42578125" style="248"/>
    <col min="13313" max="13313" width="14.42578125" style="248" customWidth="1"/>
    <col min="13314" max="13314" width="8.42578125" style="248" customWidth="1"/>
    <col min="13315" max="13315" width="63.42578125" style="248" customWidth="1"/>
    <col min="13316" max="13316" width="12.140625" style="248" customWidth="1"/>
    <col min="13317" max="13317" width="40" style="248" customWidth="1"/>
    <col min="13318" max="13319" width="5.7109375" style="248" customWidth="1"/>
    <col min="13320" max="13321" width="10.7109375" style="248" customWidth="1"/>
    <col min="13322" max="13322" width="7.7109375" style="248" customWidth="1"/>
    <col min="13323" max="13323" width="3.42578125" style="248" customWidth="1"/>
    <col min="13324" max="13324" width="33.42578125" style="248" customWidth="1"/>
    <col min="13325" max="13568" width="11.42578125" style="248"/>
    <col min="13569" max="13569" width="14.42578125" style="248" customWidth="1"/>
    <col min="13570" max="13570" width="8.42578125" style="248" customWidth="1"/>
    <col min="13571" max="13571" width="63.42578125" style="248" customWidth="1"/>
    <col min="13572" max="13572" width="12.140625" style="248" customWidth="1"/>
    <col min="13573" max="13573" width="40" style="248" customWidth="1"/>
    <col min="13574" max="13575" width="5.7109375" style="248" customWidth="1"/>
    <col min="13576" max="13577" width="10.7109375" style="248" customWidth="1"/>
    <col min="13578" max="13578" width="7.7109375" style="248" customWidth="1"/>
    <col min="13579" max="13579" width="3.42578125" style="248" customWidth="1"/>
    <col min="13580" max="13580" width="33.42578125" style="248" customWidth="1"/>
    <col min="13581" max="13824" width="11.42578125" style="248"/>
    <col min="13825" max="13825" width="14.42578125" style="248" customWidth="1"/>
    <col min="13826" max="13826" width="8.42578125" style="248" customWidth="1"/>
    <col min="13827" max="13827" width="63.42578125" style="248" customWidth="1"/>
    <col min="13828" max="13828" width="12.140625" style="248" customWidth="1"/>
    <col min="13829" max="13829" width="40" style="248" customWidth="1"/>
    <col min="13830" max="13831" width="5.7109375" style="248" customWidth="1"/>
    <col min="13832" max="13833" width="10.7109375" style="248" customWidth="1"/>
    <col min="13834" max="13834" width="7.7109375" style="248" customWidth="1"/>
    <col min="13835" max="13835" width="3.42578125" style="248" customWidth="1"/>
    <col min="13836" max="13836" width="33.42578125" style="248" customWidth="1"/>
    <col min="13837" max="14080" width="11.42578125" style="248"/>
    <col min="14081" max="14081" width="14.42578125" style="248" customWidth="1"/>
    <col min="14082" max="14082" width="8.42578125" style="248" customWidth="1"/>
    <col min="14083" max="14083" width="63.42578125" style="248" customWidth="1"/>
    <col min="14084" max="14084" width="12.140625" style="248" customWidth="1"/>
    <col min="14085" max="14085" width="40" style="248" customWidth="1"/>
    <col min="14086" max="14087" width="5.7109375" style="248" customWidth="1"/>
    <col min="14088" max="14089" width="10.7109375" style="248" customWidth="1"/>
    <col min="14090" max="14090" width="7.7109375" style="248" customWidth="1"/>
    <col min="14091" max="14091" width="3.42578125" style="248" customWidth="1"/>
    <col min="14092" max="14092" width="33.42578125" style="248" customWidth="1"/>
    <col min="14093" max="14336" width="11.42578125" style="248"/>
    <col min="14337" max="14337" width="14.42578125" style="248" customWidth="1"/>
    <col min="14338" max="14338" width="8.42578125" style="248" customWidth="1"/>
    <col min="14339" max="14339" width="63.42578125" style="248" customWidth="1"/>
    <col min="14340" max="14340" width="12.140625" style="248" customWidth="1"/>
    <col min="14341" max="14341" width="40" style="248" customWidth="1"/>
    <col min="14342" max="14343" width="5.7109375" style="248" customWidth="1"/>
    <col min="14344" max="14345" width="10.7109375" style="248" customWidth="1"/>
    <col min="14346" max="14346" width="7.7109375" style="248" customWidth="1"/>
    <col min="14347" max="14347" width="3.42578125" style="248" customWidth="1"/>
    <col min="14348" max="14348" width="33.42578125" style="248" customWidth="1"/>
    <col min="14349" max="14592" width="11.42578125" style="248"/>
    <col min="14593" max="14593" width="14.42578125" style="248" customWidth="1"/>
    <col min="14594" max="14594" width="8.42578125" style="248" customWidth="1"/>
    <col min="14595" max="14595" width="63.42578125" style="248" customWidth="1"/>
    <col min="14596" max="14596" width="12.140625" style="248" customWidth="1"/>
    <col min="14597" max="14597" width="40" style="248" customWidth="1"/>
    <col min="14598" max="14599" width="5.7109375" style="248" customWidth="1"/>
    <col min="14600" max="14601" width="10.7109375" style="248" customWidth="1"/>
    <col min="14602" max="14602" width="7.7109375" style="248" customWidth="1"/>
    <col min="14603" max="14603" width="3.42578125" style="248" customWidth="1"/>
    <col min="14604" max="14604" width="33.42578125" style="248" customWidth="1"/>
    <col min="14605" max="14848" width="11.42578125" style="248"/>
    <col min="14849" max="14849" width="14.42578125" style="248" customWidth="1"/>
    <col min="14850" max="14850" width="8.42578125" style="248" customWidth="1"/>
    <col min="14851" max="14851" width="63.42578125" style="248" customWidth="1"/>
    <col min="14852" max="14852" width="12.140625" style="248" customWidth="1"/>
    <col min="14853" max="14853" width="40" style="248" customWidth="1"/>
    <col min="14854" max="14855" width="5.7109375" style="248" customWidth="1"/>
    <col min="14856" max="14857" width="10.7109375" style="248" customWidth="1"/>
    <col min="14858" max="14858" width="7.7109375" style="248" customWidth="1"/>
    <col min="14859" max="14859" width="3.42578125" style="248" customWidth="1"/>
    <col min="14860" max="14860" width="33.42578125" style="248" customWidth="1"/>
    <col min="14861" max="15104" width="11.42578125" style="248"/>
    <col min="15105" max="15105" width="14.42578125" style="248" customWidth="1"/>
    <col min="15106" max="15106" width="8.42578125" style="248" customWidth="1"/>
    <col min="15107" max="15107" width="63.42578125" style="248" customWidth="1"/>
    <col min="15108" max="15108" width="12.140625" style="248" customWidth="1"/>
    <col min="15109" max="15109" width="40" style="248" customWidth="1"/>
    <col min="15110" max="15111" width="5.7109375" style="248" customWidth="1"/>
    <col min="15112" max="15113" width="10.7109375" style="248" customWidth="1"/>
    <col min="15114" max="15114" width="7.7109375" style="248" customWidth="1"/>
    <col min="15115" max="15115" width="3.42578125" style="248" customWidth="1"/>
    <col min="15116" max="15116" width="33.42578125" style="248" customWidth="1"/>
    <col min="15117" max="15360" width="11.42578125" style="248"/>
    <col min="15361" max="15361" width="14.42578125" style="248" customWidth="1"/>
    <col min="15362" max="15362" width="8.42578125" style="248" customWidth="1"/>
    <col min="15363" max="15363" width="63.42578125" style="248" customWidth="1"/>
    <col min="15364" max="15364" width="12.140625" style="248" customWidth="1"/>
    <col min="15365" max="15365" width="40" style="248" customWidth="1"/>
    <col min="15366" max="15367" width="5.7109375" style="248" customWidth="1"/>
    <col min="15368" max="15369" width="10.7109375" style="248" customWidth="1"/>
    <col min="15370" max="15370" width="7.7109375" style="248" customWidth="1"/>
    <col min="15371" max="15371" width="3.42578125" style="248" customWidth="1"/>
    <col min="15372" max="15372" width="33.42578125" style="248" customWidth="1"/>
    <col min="15373" max="15616" width="11.42578125" style="248"/>
    <col min="15617" max="15617" width="14.42578125" style="248" customWidth="1"/>
    <col min="15618" max="15618" width="8.42578125" style="248" customWidth="1"/>
    <col min="15619" max="15619" width="63.42578125" style="248" customWidth="1"/>
    <col min="15620" max="15620" width="12.140625" style="248" customWidth="1"/>
    <col min="15621" max="15621" width="40" style="248" customWidth="1"/>
    <col min="15622" max="15623" width="5.7109375" style="248" customWidth="1"/>
    <col min="15624" max="15625" width="10.7109375" style="248" customWidth="1"/>
    <col min="15626" max="15626" width="7.7109375" style="248" customWidth="1"/>
    <col min="15627" max="15627" width="3.42578125" style="248" customWidth="1"/>
    <col min="15628" max="15628" width="33.42578125" style="248" customWidth="1"/>
    <col min="15629" max="15872" width="11.42578125" style="248"/>
    <col min="15873" max="15873" width="14.42578125" style="248" customWidth="1"/>
    <col min="15874" max="15874" width="8.42578125" style="248" customWidth="1"/>
    <col min="15875" max="15875" width="63.42578125" style="248" customWidth="1"/>
    <col min="15876" max="15876" width="12.140625" style="248" customWidth="1"/>
    <col min="15877" max="15877" width="40" style="248" customWidth="1"/>
    <col min="15878" max="15879" width="5.7109375" style="248" customWidth="1"/>
    <col min="15880" max="15881" width="10.7109375" style="248" customWidth="1"/>
    <col min="15882" max="15882" width="7.7109375" style="248" customWidth="1"/>
    <col min="15883" max="15883" width="3.42578125" style="248" customWidth="1"/>
    <col min="15884" max="15884" width="33.42578125" style="248" customWidth="1"/>
    <col min="15885" max="16128" width="11.42578125" style="248"/>
    <col min="16129" max="16129" width="14.42578125" style="248" customWidth="1"/>
    <col min="16130" max="16130" width="8.42578125" style="248" customWidth="1"/>
    <col min="16131" max="16131" width="63.42578125" style="248" customWidth="1"/>
    <col min="16132" max="16132" width="12.140625" style="248" customWidth="1"/>
    <col min="16133" max="16133" width="40" style="248" customWidth="1"/>
    <col min="16134" max="16135" width="5.7109375" style="248" customWidth="1"/>
    <col min="16136" max="16137" width="10.7109375" style="248" customWidth="1"/>
    <col min="16138" max="16138" width="7.7109375" style="248" customWidth="1"/>
    <col min="16139" max="16139" width="3.42578125" style="248" customWidth="1"/>
    <col min="16140" max="16140" width="33.42578125" style="248" customWidth="1"/>
    <col min="16141" max="16384" width="11.42578125" style="248"/>
  </cols>
  <sheetData>
    <row r="1" spans="1:7" ht="17.25" customHeight="1" x14ac:dyDescent="0.25">
      <c r="A1" s="244" t="s">
        <v>502</v>
      </c>
      <c r="B1" s="245"/>
      <c r="C1" s="245" t="s">
        <v>503</v>
      </c>
      <c r="D1" s="246" t="s">
        <v>504</v>
      </c>
      <c r="E1" s="247">
        <f>IF([1]Form1_Situation!I2="","",[1]Form1_Situation!I2)</f>
        <v>6</v>
      </c>
    </row>
    <row r="2" spans="1:7" ht="17.25" customHeight="1" x14ac:dyDescent="0.25">
      <c r="A2" s="249" t="s">
        <v>505</v>
      </c>
      <c r="B2" s="250"/>
      <c r="C2" s="251" t="str">
        <f>IF([1]Form1_Situation!C2="","",[1]Form1_Situation!C2)</f>
        <v>Hitzkirch, Gitzitobel</v>
      </c>
      <c r="D2" s="252" t="s">
        <v>506</v>
      </c>
      <c r="E2" s="253" t="s">
        <v>507</v>
      </c>
    </row>
    <row r="3" spans="1:7" ht="21" customHeight="1" thickBot="1" x14ac:dyDescent="0.25">
      <c r="A3" s="254" t="s">
        <v>508</v>
      </c>
      <c r="B3" s="255"/>
      <c r="C3" s="255" t="s">
        <v>509</v>
      </c>
      <c r="D3" s="256" t="s">
        <v>7</v>
      </c>
      <c r="E3" s="257" t="s">
        <v>510</v>
      </c>
      <c r="F3" s="258"/>
      <c r="G3" s="258"/>
    </row>
    <row r="4" spans="1:7" ht="38.25" customHeight="1" thickBot="1" x14ac:dyDescent="0.25">
      <c r="A4" s="259" t="s">
        <v>511</v>
      </c>
      <c r="B4" s="413" t="s">
        <v>512</v>
      </c>
      <c r="C4" s="414"/>
      <c r="D4" s="414"/>
      <c r="E4" s="415"/>
    </row>
    <row r="5" spans="1:7" s="261" customFormat="1" ht="298.89999999999998" customHeight="1" thickBot="1" x14ac:dyDescent="0.25">
      <c r="A5" s="260" t="s">
        <v>513</v>
      </c>
      <c r="B5" s="416" t="s">
        <v>514</v>
      </c>
      <c r="C5" s="417"/>
      <c r="D5" s="417"/>
      <c r="E5" s="418"/>
    </row>
    <row r="6" spans="1:7" s="261" customFormat="1" ht="39" customHeight="1" thickBot="1" x14ac:dyDescent="0.25">
      <c r="A6" s="262" t="s">
        <v>515</v>
      </c>
      <c r="B6" s="413" t="s">
        <v>516</v>
      </c>
      <c r="C6" s="419"/>
      <c r="D6" s="419"/>
      <c r="E6" s="420"/>
    </row>
    <row r="7" spans="1:7" s="261" customFormat="1" ht="27" customHeight="1" thickBot="1" x14ac:dyDescent="0.25">
      <c r="A7" s="262" t="s">
        <v>517</v>
      </c>
      <c r="B7" s="413" t="s">
        <v>518</v>
      </c>
      <c r="C7" s="419"/>
      <c r="D7" s="419"/>
      <c r="E7" s="420"/>
    </row>
    <row r="8" spans="1:7" ht="13.5" thickBot="1" x14ac:dyDescent="0.25">
      <c r="A8" s="421" t="s">
        <v>519</v>
      </c>
      <c r="B8" s="419"/>
      <c r="C8" s="419"/>
      <c r="D8" s="419"/>
      <c r="E8" s="420"/>
    </row>
    <row r="9" spans="1:7" ht="13.5" thickBot="1" x14ac:dyDescent="0.25">
      <c r="A9" s="263" t="s">
        <v>520</v>
      </c>
      <c r="B9" s="264" t="s">
        <v>174</v>
      </c>
      <c r="C9" s="265"/>
      <c r="D9" s="266" t="s">
        <v>521</v>
      </c>
      <c r="E9" s="267" t="s">
        <v>522</v>
      </c>
    </row>
    <row r="10" spans="1:7" x14ac:dyDescent="0.2">
      <c r="A10" s="268">
        <v>40457</v>
      </c>
      <c r="B10" s="422" t="s">
        <v>523</v>
      </c>
      <c r="C10" s="423"/>
      <c r="D10" s="269" t="s">
        <v>524</v>
      </c>
      <c r="E10" s="270"/>
    </row>
    <row r="11" spans="1:7" x14ac:dyDescent="0.2">
      <c r="A11" s="271"/>
      <c r="B11" s="424" t="s">
        <v>525</v>
      </c>
      <c r="C11" s="425"/>
      <c r="D11" s="269" t="s">
        <v>524</v>
      </c>
      <c r="E11" s="272"/>
    </row>
    <row r="12" spans="1:7" ht="25.5" x14ac:dyDescent="0.2">
      <c r="A12" s="273" t="s">
        <v>526</v>
      </c>
      <c r="B12" s="424" t="s">
        <v>527</v>
      </c>
      <c r="C12" s="425"/>
      <c r="D12" s="274" t="s">
        <v>528</v>
      </c>
      <c r="E12" s="272" t="s">
        <v>529</v>
      </c>
    </row>
    <row r="13" spans="1:7" x14ac:dyDescent="0.2">
      <c r="A13" s="273" t="s">
        <v>526</v>
      </c>
      <c r="B13" s="424" t="s">
        <v>530</v>
      </c>
      <c r="C13" s="425"/>
      <c r="D13" s="274" t="s">
        <v>531</v>
      </c>
      <c r="E13" s="272" t="s">
        <v>532</v>
      </c>
    </row>
    <row r="14" spans="1:7" ht="84" x14ac:dyDescent="0.2">
      <c r="A14" s="273">
        <v>40492</v>
      </c>
      <c r="B14" s="424" t="s">
        <v>533</v>
      </c>
      <c r="C14" s="425"/>
      <c r="D14" s="274" t="s">
        <v>534</v>
      </c>
      <c r="E14" s="272" t="s">
        <v>535</v>
      </c>
    </row>
    <row r="15" spans="1:7" x14ac:dyDescent="0.2">
      <c r="A15" s="271"/>
      <c r="B15" s="424"/>
      <c r="C15" s="425"/>
      <c r="D15" s="274"/>
      <c r="E15" s="272"/>
    </row>
    <row r="16" spans="1:7" ht="13.5" thickBot="1" x14ac:dyDescent="0.25">
      <c r="A16" s="275"/>
      <c r="B16" s="411"/>
      <c r="C16" s="412"/>
      <c r="D16" s="276"/>
      <c r="E16" s="277"/>
    </row>
  </sheetData>
  <mergeCells count="12">
    <mergeCell ref="B16:C16"/>
    <mergeCell ref="B4:E4"/>
    <mergeCell ref="B5:E5"/>
    <mergeCell ref="B6:E6"/>
    <mergeCell ref="B7:E7"/>
    <mergeCell ref="A8:E8"/>
    <mergeCell ref="B10:C10"/>
    <mergeCell ref="B11:C11"/>
    <mergeCell ref="B12:C12"/>
    <mergeCell ref="B13:C13"/>
    <mergeCell ref="B14:C14"/>
    <mergeCell ref="B15:C15"/>
  </mergeCells>
  <pageMargins left="0.7" right="0.69" top="0.68" bottom="0.52" header="0.4921259845" footer="0.4921259845"/>
  <pageSetup paperSize="9" scale="96" fitToHeight="0" orientation="landscape" verticalDpi="0" r:id="rId1"/>
  <headerFooter alignWithMargins="0">
    <oddHeader>&amp;R&amp;D</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26" t="s">
        <v>336</v>
      </c>
      <c r="C7" s="427"/>
      <c r="D7" s="427"/>
      <c r="E7" s="427"/>
      <c r="F7" s="428"/>
    </row>
    <row r="8" spans="2:6" s="103" customFormat="1" ht="15" customHeight="1" x14ac:dyDescent="0.2">
      <c r="B8" s="431"/>
      <c r="C8" s="434"/>
      <c r="D8" s="435"/>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36"/>
      <c r="C13" s="75" t="s">
        <v>344</v>
      </c>
      <c r="D13" s="109" t="s">
        <v>345</v>
      </c>
      <c r="E13" s="109"/>
      <c r="F13" s="126">
        <v>300</v>
      </c>
    </row>
    <row r="14" spans="2:6" x14ac:dyDescent="0.2">
      <c r="B14" s="437"/>
      <c r="C14" s="76" t="s">
        <v>346</v>
      </c>
      <c r="D14" s="90" t="s">
        <v>347</v>
      </c>
      <c r="E14" s="90"/>
      <c r="F14" s="128">
        <v>150</v>
      </c>
    </row>
    <row r="15" spans="2:6" s="72" customFormat="1" x14ac:dyDescent="0.2">
      <c r="B15" s="71"/>
      <c r="C15" s="71"/>
      <c r="D15" s="71"/>
      <c r="E15" s="71"/>
      <c r="F15" s="106"/>
    </row>
    <row r="16" spans="2:6" s="65" customFormat="1" ht="33.75" customHeight="1" x14ac:dyDescent="0.2">
      <c r="B16" s="426" t="s">
        <v>348</v>
      </c>
      <c r="C16" s="427"/>
      <c r="D16" s="427"/>
      <c r="E16" s="427"/>
      <c r="F16" s="428"/>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26" t="s">
        <v>330</v>
      </c>
      <c r="C35" s="429"/>
      <c r="D35" s="429"/>
      <c r="E35" s="429"/>
      <c r="F35" s="430"/>
    </row>
    <row r="36" spans="2:8" s="103" customFormat="1" ht="15" customHeight="1" x14ac:dyDescent="0.2">
      <c r="B36" s="431"/>
      <c r="C36" s="432"/>
      <c r="D36" s="433"/>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6" customFormat="1" ht="20.25" customHeight="1" thickBot="1" x14ac:dyDescent="0.25">
      <c r="A7" s="214">
        <v>1</v>
      </c>
      <c r="B7" s="215">
        <f>VLOOKUP($A$7,$A$10:$F$118,2,FALSE)</f>
        <v>0</v>
      </c>
      <c r="C7" s="215">
        <f>VLOOKUP($A$7,$A$10:$F$118,3,FALSE)</f>
        <v>0</v>
      </c>
      <c r="D7" s="215">
        <f>VLOOKUP($A$7,$A$10:$F$118,4,FALSE)</f>
        <v>0</v>
      </c>
      <c r="E7" s="215">
        <f>VLOOKUP($A$7,$A$10:$F$118,5,FALSE)</f>
        <v>0</v>
      </c>
      <c r="F7" s="217">
        <f>VLOOKUP($A$7,$A$10:$F$118,6,FALSE)</f>
        <v>0</v>
      </c>
    </row>
    <row r="8" spans="1:6" ht="15.75" customHeight="1" thickBot="1" x14ac:dyDescent="0.25"/>
    <row r="9" spans="1:6" ht="25.5" customHeight="1" x14ac:dyDescent="0.2">
      <c r="A9" s="203" t="s">
        <v>296</v>
      </c>
      <c r="B9" s="204" t="s">
        <v>178</v>
      </c>
      <c r="C9" s="204" t="s">
        <v>179</v>
      </c>
      <c r="D9" s="205" t="s">
        <v>180</v>
      </c>
      <c r="E9" s="206" t="s">
        <v>181</v>
      </c>
      <c r="F9" s="207" t="s">
        <v>182</v>
      </c>
    </row>
    <row r="10" spans="1:6" ht="14.25" customHeight="1" x14ac:dyDescent="0.2">
      <c r="A10" s="208">
        <v>1</v>
      </c>
      <c r="B10" s="25"/>
      <c r="C10" s="25"/>
      <c r="D10" s="35"/>
      <c r="E10" s="27"/>
      <c r="F10" s="209"/>
    </row>
    <row r="11" spans="1:6" ht="14.25" customHeight="1" x14ac:dyDescent="0.2">
      <c r="A11" s="208">
        <v>2</v>
      </c>
      <c r="B11" s="25">
        <v>201</v>
      </c>
      <c r="C11" s="25">
        <v>32</v>
      </c>
      <c r="D11" s="26" t="s">
        <v>183</v>
      </c>
      <c r="E11" s="27">
        <v>1051</v>
      </c>
      <c r="F11" s="209" t="s">
        <v>373</v>
      </c>
    </row>
    <row r="12" spans="1:6" ht="14.25" customHeight="1" x14ac:dyDescent="0.2">
      <c r="A12" s="208">
        <v>3</v>
      </c>
      <c r="B12" s="25">
        <v>301</v>
      </c>
      <c r="C12" s="25">
        <v>10</v>
      </c>
      <c r="D12" s="26" t="s">
        <v>185</v>
      </c>
      <c r="E12" s="27">
        <v>1021</v>
      </c>
      <c r="F12" s="209" t="s">
        <v>374</v>
      </c>
    </row>
    <row r="13" spans="1:6" ht="14.25" customHeight="1" x14ac:dyDescent="0.2">
      <c r="A13" s="208">
        <v>4</v>
      </c>
      <c r="B13" s="25">
        <v>501</v>
      </c>
      <c r="C13" s="25">
        <v>78</v>
      </c>
      <c r="D13" s="26" t="s">
        <v>188</v>
      </c>
      <c r="E13" s="27">
        <v>1121</v>
      </c>
      <c r="F13" s="209" t="s">
        <v>375</v>
      </c>
    </row>
    <row r="14" spans="1:6" ht="14.25" customHeight="1" x14ac:dyDescent="0.2">
      <c r="A14" s="208">
        <v>5</v>
      </c>
      <c r="B14" s="25">
        <v>502</v>
      </c>
      <c r="C14" s="25">
        <v>79</v>
      </c>
      <c r="D14" s="26" t="s">
        <v>190</v>
      </c>
      <c r="E14" s="27">
        <v>1122</v>
      </c>
      <c r="F14" s="209" t="s">
        <v>376</v>
      </c>
    </row>
    <row r="15" spans="1:6" ht="14.25" customHeight="1" x14ac:dyDescent="0.2">
      <c r="A15" s="208">
        <v>6</v>
      </c>
      <c r="B15" s="25">
        <v>503</v>
      </c>
      <c r="C15" s="25">
        <v>80</v>
      </c>
      <c r="D15" s="26" t="s">
        <v>192</v>
      </c>
      <c r="E15" s="27">
        <v>1123</v>
      </c>
      <c r="F15" s="209" t="s">
        <v>377</v>
      </c>
    </row>
    <row r="16" spans="1:6" ht="14.25" customHeight="1" x14ac:dyDescent="0.2">
      <c r="A16" s="208">
        <v>7</v>
      </c>
      <c r="B16" s="25">
        <v>302</v>
      </c>
      <c r="C16" s="25">
        <v>11</v>
      </c>
      <c r="D16" s="26" t="s">
        <v>194</v>
      </c>
      <c r="E16" s="27">
        <v>1022</v>
      </c>
      <c r="F16" s="209" t="s">
        <v>378</v>
      </c>
    </row>
    <row r="17" spans="1:6" ht="14.25" customHeight="1" x14ac:dyDescent="0.2">
      <c r="A17" s="208">
        <v>8</v>
      </c>
      <c r="B17" s="25">
        <v>303</v>
      </c>
      <c r="C17" s="25">
        <v>12</v>
      </c>
      <c r="D17" s="26" t="s">
        <v>196</v>
      </c>
      <c r="E17" s="27">
        <v>1023</v>
      </c>
      <c r="F17" s="209" t="s">
        <v>379</v>
      </c>
    </row>
    <row r="18" spans="1:6" ht="14.25" customHeight="1" x14ac:dyDescent="0.2">
      <c r="A18" s="208">
        <v>9</v>
      </c>
      <c r="B18" s="25">
        <v>401</v>
      </c>
      <c r="C18" s="25">
        <v>51</v>
      </c>
      <c r="D18" s="26" t="s">
        <v>198</v>
      </c>
      <c r="E18" s="27">
        <v>1081</v>
      </c>
      <c r="F18" s="209" t="s">
        <v>380</v>
      </c>
    </row>
    <row r="19" spans="1:6" ht="14.25" customHeight="1" x14ac:dyDescent="0.2">
      <c r="A19" s="208">
        <v>10</v>
      </c>
      <c r="B19" s="25">
        <v>202</v>
      </c>
      <c r="C19" s="25">
        <v>33</v>
      </c>
      <c r="D19" s="26" t="s">
        <v>200</v>
      </c>
      <c r="E19" s="27">
        <v>1052</v>
      </c>
      <c r="F19" s="209" t="s">
        <v>381</v>
      </c>
    </row>
    <row r="20" spans="1:6" ht="14.25" customHeight="1" x14ac:dyDescent="0.2">
      <c r="A20" s="208">
        <v>11</v>
      </c>
      <c r="B20" s="25">
        <v>504</v>
      </c>
      <c r="C20" s="25">
        <v>81</v>
      </c>
      <c r="D20" s="26" t="s">
        <v>202</v>
      </c>
      <c r="E20" s="27">
        <v>1125</v>
      </c>
      <c r="F20" s="209" t="s">
        <v>382</v>
      </c>
    </row>
    <row r="21" spans="1:6" ht="14.25" customHeight="1" x14ac:dyDescent="0.2">
      <c r="A21" s="208">
        <v>12</v>
      </c>
      <c r="B21" s="25">
        <v>402</v>
      </c>
      <c r="C21" s="25">
        <v>52</v>
      </c>
      <c r="D21" s="26" t="s">
        <v>204</v>
      </c>
      <c r="E21" s="27">
        <v>1082</v>
      </c>
      <c r="F21" s="209" t="s">
        <v>383</v>
      </c>
    </row>
    <row r="22" spans="1:6" ht="14.25" customHeight="1" x14ac:dyDescent="0.2">
      <c r="A22" s="208">
        <v>13</v>
      </c>
      <c r="B22" s="25">
        <v>403</v>
      </c>
      <c r="C22" s="25">
        <v>53</v>
      </c>
      <c r="D22" s="26" t="s">
        <v>206</v>
      </c>
      <c r="E22" s="27">
        <v>1083</v>
      </c>
      <c r="F22" s="209" t="s">
        <v>384</v>
      </c>
    </row>
    <row r="23" spans="1:6" ht="14.25" customHeight="1" x14ac:dyDescent="0.2">
      <c r="A23" s="208">
        <v>14</v>
      </c>
      <c r="B23" s="25">
        <v>505</v>
      </c>
      <c r="C23" s="25">
        <v>82</v>
      </c>
      <c r="D23" s="26" t="s">
        <v>208</v>
      </c>
      <c r="E23" s="27">
        <v>1125</v>
      </c>
      <c r="F23" s="209" t="s">
        <v>385</v>
      </c>
    </row>
    <row r="24" spans="1:6" ht="14.25" customHeight="1" x14ac:dyDescent="0.2">
      <c r="A24" s="208">
        <v>15</v>
      </c>
      <c r="B24" s="25">
        <v>203</v>
      </c>
      <c r="C24" s="25">
        <v>34</v>
      </c>
      <c r="D24" s="26" t="s">
        <v>210</v>
      </c>
      <c r="E24" s="27">
        <v>1053</v>
      </c>
      <c r="F24" s="209" t="s">
        <v>386</v>
      </c>
    </row>
    <row r="25" spans="1:6" ht="14.25" customHeight="1" x14ac:dyDescent="0.2">
      <c r="A25" s="208">
        <v>16</v>
      </c>
      <c r="B25" s="25">
        <v>601</v>
      </c>
      <c r="C25" s="25">
        <v>1</v>
      </c>
      <c r="D25" s="26" t="s">
        <v>212</v>
      </c>
      <c r="E25" s="27">
        <v>1001</v>
      </c>
      <c r="F25" s="209" t="s">
        <v>387</v>
      </c>
    </row>
    <row r="26" spans="1:6" ht="14.25" customHeight="1" x14ac:dyDescent="0.2">
      <c r="A26" s="208">
        <v>17</v>
      </c>
      <c r="B26" s="25">
        <v>506</v>
      </c>
      <c r="C26" s="25">
        <v>83</v>
      </c>
      <c r="D26" s="26" t="s">
        <v>214</v>
      </c>
      <c r="E26" s="27">
        <v>1126</v>
      </c>
      <c r="F26" s="209" t="s">
        <v>388</v>
      </c>
    </row>
    <row r="27" spans="1:6" ht="14.25" customHeight="1" x14ac:dyDescent="0.2">
      <c r="A27" s="208">
        <v>18</v>
      </c>
      <c r="B27" s="25">
        <v>204</v>
      </c>
      <c r="C27" s="25">
        <v>35</v>
      </c>
      <c r="D27" s="26" t="s">
        <v>216</v>
      </c>
      <c r="E27" s="27">
        <v>1054</v>
      </c>
      <c r="F27" s="209" t="s">
        <v>389</v>
      </c>
    </row>
    <row r="28" spans="1:6" ht="14.25" customHeight="1" x14ac:dyDescent="0.2">
      <c r="A28" s="208">
        <v>19</v>
      </c>
      <c r="B28" s="25">
        <v>507</v>
      </c>
      <c r="C28" s="25">
        <v>84</v>
      </c>
      <c r="D28" s="26" t="s">
        <v>218</v>
      </c>
      <c r="E28" s="27">
        <v>1127</v>
      </c>
      <c r="F28" s="209" t="s">
        <v>390</v>
      </c>
    </row>
    <row r="29" spans="1:6" ht="14.25" customHeight="1" x14ac:dyDescent="0.2">
      <c r="A29" s="208">
        <v>20</v>
      </c>
      <c r="B29" s="25">
        <v>404</v>
      </c>
      <c r="C29" s="25">
        <v>54</v>
      </c>
      <c r="D29" s="26" t="s">
        <v>220</v>
      </c>
      <c r="E29" s="27">
        <v>1084</v>
      </c>
      <c r="F29" s="209" t="s">
        <v>391</v>
      </c>
    </row>
    <row r="30" spans="1:6" ht="14.25" customHeight="1" x14ac:dyDescent="0.2">
      <c r="A30" s="208">
        <v>21</v>
      </c>
      <c r="B30" s="25">
        <v>304</v>
      </c>
      <c r="C30" s="25">
        <v>13</v>
      </c>
      <c r="D30" s="26" t="s">
        <v>222</v>
      </c>
      <c r="E30" s="27">
        <v>1024</v>
      </c>
      <c r="F30" s="209" t="s">
        <v>392</v>
      </c>
    </row>
    <row r="31" spans="1:6" ht="14.25" customHeight="1" x14ac:dyDescent="0.2">
      <c r="A31" s="208">
        <v>22</v>
      </c>
      <c r="B31" s="25">
        <v>602</v>
      </c>
      <c r="C31" s="25">
        <v>2</v>
      </c>
      <c r="D31" s="26" t="s">
        <v>224</v>
      </c>
      <c r="E31" s="27">
        <v>1002</v>
      </c>
      <c r="F31" s="209" t="s">
        <v>393</v>
      </c>
    </row>
    <row r="32" spans="1:6" ht="14.25" customHeight="1" x14ac:dyDescent="0.2">
      <c r="A32" s="208">
        <v>23</v>
      </c>
      <c r="B32" s="25">
        <v>305</v>
      </c>
      <c r="C32" s="25">
        <v>14</v>
      </c>
      <c r="D32" s="26" t="s">
        <v>226</v>
      </c>
      <c r="E32" s="27">
        <v>1025</v>
      </c>
      <c r="F32" s="209" t="s">
        <v>394</v>
      </c>
    </row>
    <row r="33" spans="1:6" ht="14.25" customHeight="1" x14ac:dyDescent="0.2">
      <c r="A33" s="208">
        <v>24</v>
      </c>
      <c r="B33" s="25">
        <v>306</v>
      </c>
      <c r="C33" s="25">
        <v>15</v>
      </c>
      <c r="D33" s="26" t="s">
        <v>228</v>
      </c>
      <c r="E33" s="27">
        <v>1026</v>
      </c>
      <c r="F33" s="209" t="s">
        <v>395</v>
      </c>
    </row>
    <row r="34" spans="1:6" ht="14.25" customHeight="1" x14ac:dyDescent="0.2">
      <c r="A34" s="208">
        <v>25</v>
      </c>
      <c r="B34" s="25">
        <v>603</v>
      </c>
      <c r="C34" s="25">
        <v>3</v>
      </c>
      <c r="D34" s="26" t="s">
        <v>230</v>
      </c>
      <c r="E34" s="27">
        <v>1003</v>
      </c>
      <c r="F34" s="209" t="s">
        <v>396</v>
      </c>
    </row>
    <row r="35" spans="1:6" ht="14.25" customHeight="1" x14ac:dyDescent="0.2">
      <c r="A35" s="208">
        <v>26</v>
      </c>
      <c r="B35" s="25">
        <v>508</v>
      </c>
      <c r="C35" s="25">
        <v>85</v>
      </c>
      <c r="D35" s="26" t="s">
        <v>232</v>
      </c>
      <c r="E35" s="27">
        <v>1128</v>
      </c>
      <c r="F35" s="209" t="s">
        <v>397</v>
      </c>
    </row>
    <row r="36" spans="1:6" ht="14.25" customHeight="1" x14ac:dyDescent="0.2">
      <c r="A36" s="208">
        <v>27</v>
      </c>
      <c r="B36" s="25">
        <v>509</v>
      </c>
      <c r="C36" s="25">
        <v>86</v>
      </c>
      <c r="D36" s="26" t="s">
        <v>234</v>
      </c>
      <c r="E36" s="27">
        <v>1129</v>
      </c>
      <c r="F36" s="209" t="s">
        <v>398</v>
      </c>
    </row>
    <row r="37" spans="1:6" ht="14.25" customHeight="1" x14ac:dyDescent="0.2">
      <c r="A37" s="208">
        <v>28</v>
      </c>
      <c r="B37" s="25">
        <v>604</v>
      </c>
      <c r="C37" s="25">
        <v>4</v>
      </c>
      <c r="D37" s="26" t="s">
        <v>236</v>
      </c>
      <c r="E37" s="27">
        <v>1004</v>
      </c>
      <c r="F37" s="209" t="s">
        <v>399</v>
      </c>
    </row>
    <row r="38" spans="1:6" ht="14.25" customHeight="1" x14ac:dyDescent="0.2">
      <c r="A38" s="208">
        <v>29</v>
      </c>
      <c r="B38" s="25">
        <v>307</v>
      </c>
      <c r="C38" s="25">
        <v>16</v>
      </c>
      <c r="D38" s="26" t="s">
        <v>238</v>
      </c>
      <c r="E38" s="27">
        <v>1030</v>
      </c>
      <c r="F38" s="209" t="s">
        <v>400</v>
      </c>
    </row>
    <row r="39" spans="1:6" ht="14.25" customHeight="1" x14ac:dyDescent="0.2">
      <c r="A39" s="208">
        <v>30</v>
      </c>
      <c r="B39" s="25">
        <v>510</v>
      </c>
      <c r="C39" s="25">
        <v>87</v>
      </c>
      <c r="D39" s="26" t="s">
        <v>240</v>
      </c>
      <c r="E39" s="27">
        <v>1130</v>
      </c>
      <c r="F39" s="209" t="s">
        <v>401</v>
      </c>
    </row>
    <row r="40" spans="1:6" ht="14.25" customHeight="1" x14ac:dyDescent="0.2">
      <c r="A40" s="208">
        <v>31</v>
      </c>
      <c r="B40" s="25">
        <v>405</v>
      </c>
      <c r="C40" s="25">
        <v>55</v>
      </c>
      <c r="D40" s="26" t="s">
        <v>242</v>
      </c>
      <c r="E40" s="27">
        <v>1085</v>
      </c>
      <c r="F40" s="209" t="s">
        <v>402</v>
      </c>
    </row>
    <row r="41" spans="1:6" ht="14.25" customHeight="1" x14ac:dyDescent="0.2">
      <c r="A41" s="208">
        <v>32</v>
      </c>
      <c r="B41" s="25">
        <v>205</v>
      </c>
      <c r="C41" s="25">
        <v>36</v>
      </c>
      <c r="D41" s="26" t="s">
        <v>244</v>
      </c>
      <c r="E41" s="27">
        <v>1055</v>
      </c>
      <c r="F41" s="209" t="s">
        <v>403</v>
      </c>
    </row>
    <row r="42" spans="1:6" ht="14.25" customHeight="1" x14ac:dyDescent="0.2">
      <c r="A42" s="208">
        <v>33</v>
      </c>
      <c r="B42" s="25">
        <v>206</v>
      </c>
      <c r="C42" s="25">
        <v>37</v>
      </c>
      <c r="D42" s="26" t="s">
        <v>246</v>
      </c>
      <c r="E42" s="27">
        <v>1056</v>
      </c>
      <c r="F42" s="209" t="s">
        <v>404</v>
      </c>
    </row>
    <row r="43" spans="1:6" ht="14.25" customHeight="1" x14ac:dyDescent="0.2">
      <c r="A43" s="208">
        <v>34</v>
      </c>
      <c r="B43" s="25">
        <v>511</v>
      </c>
      <c r="C43" s="25">
        <v>88</v>
      </c>
      <c r="D43" s="26" t="s">
        <v>248</v>
      </c>
      <c r="E43" s="27">
        <v>1131</v>
      </c>
      <c r="F43" s="209" t="s">
        <v>405</v>
      </c>
    </row>
    <row r="44" spans="1:6" ht="14.25" customHeight="1" x14ac:dyDescent="0.2">
      <c r="A44" s="208">
        <v>35</v>
      </c>
      <c r="B44" s="25">
        <v>406</v>
      </c>
      <c r="C44" s="25">
        <v>56</v>
      </c>
      <c r="D44" s="26" t="s">
        <v>250</v>
      </c>
      <c r="E44" s="27">
        <v>1086</v>
      </c>
      <c r="F44" s="209" t="s">
        <v>406</v>
      </c>
    </row>
    <row r="45" spans="1:6" ht="14.25" customHeight="1" x14ac:dyDescent="0.2">
      <c r="A45" s="208">
        <v>36</v>
      </c>
      <c r="B45" s="25">
        <v>407</v>
      </c>
      <c r="C45" s="25">
        <v>57</v>
      </c>
      <c r="D45" s="26" t="s">
        <v>252</v>
      </c>
      <c r="E45" s="27">
        <v>1081</v>
      </c>
      <c r="F45" s="209" t="s">
        <v>407</v>
      </c>
    </row>
    <row r="46" spans="1:6" ht="14.25" customHeight="1" x14ac:dyDescent="0.2">
      <c r="A46" s="208">
        <v>37</v>
      </c>
      <c r="B46" s="25">
        <v>308</v>
      </c>
      <c r="C46" s="25">
        <v>17</v>
      </c>
      <c r="D46" s="26" t="s">
        <v>254</v>
      </c>
      <c r="E46" s="27">
        <v>1030</v>
      </c>
      <c r="F46" s="209" t="s">
        <v>408</v>
      </c>
    </row>
    <row r="47" spans="1:6" ht="14.25" customHeight="1" x14ac:dyDescent="0.2">
      <c r="A47" s="208">
        <v>38</v>
      </c>
      <c r="B47" s="25">
        <v>605</v>
      </c>
      <c r="C47" s="25">
        <v>5</v>
      </c>
      <c r="D47" s="26" t="s">
        <v>256</v>
      </c>
      <c r="E47" s="27">
        <v>1005</v>
      </c>
      <c r="F47" s="209" t="s">
        <v>409</v>
      </c>
    </row>
    <row r="48" spans="1:6" ht="14.25" customHeight="1" x14ac:dyDescent="0.2">
      <c r="A48" s="208">
        <v>39</v>
      </c>
      <c r="B48" s="25">
        <v>512</v>
      </c>
      <c r="C48" s="25">
        <v>89</v>
      </c>
      <c r="D48" s="26" t="s">
        <v>258</v>
      </c>
      <c r="E48" s="27">
        <v>1132</v>
      </c>
      <c r="F48" s="209" t="s">
        <v>410</v>
      </c>
    </row>
    <row r="49" spans="1:6" ht="14.25" customHeight="1" x14ac:dyDescent="0.2">
      <c r="A49" s="208">
        <v>40</v>
      </c>
      <c r="B49" s="25">
        <v>309</v>
      </c>
      <c r="C49" s="25">
        <v>18</v>
      </c>
      <c r="D49" s="26" t="s">
        <v>260</v>
      </c>
      <c r="E49" s="27">
        <v>1039</v>
      </c>
      <c r="F49" s="209" t="s">
        <v>411</v>
      </c>
    </row>
    <row r="50" spans="1:6" ht="14.25" customHeight="1" x14ac:dyDescent="0.2">
      <c r="A50" s="208">
        <v>41</v>
      </c>
      <c r="B50" s="25">
        <v>408</v>
      </c>
      <c r="C50" s="25">
        <v>58</v>
      </c>
      <c r="D50" s="26" t="s">
        <v>262</v>
      </c>
      <c r="E50" s="27">
        <v>1088</v>
      </c>
      <c r="F50" s="209" t="s">
        <v>412</v>
      </c>
    </row>
    <row r="51" spans="1:6" ht="14.25" customHeight="1" x14ac:dyDescent="0.2">
      <c r="A51" s="208">
        <v>42</v>
      </c>
      <c r="B51" s="28">
        <v>310</v>
      </c>
      <c r="C51" s="28">
        <v>19</v>
      </c>
      <c r="D51" s="29" t="s">
        <v>264</v>
      </c>
      <c r="E51" s="30">
        <v>1030</v>
      </c>
      <c r="F51" s="209" t="s">
        <v>413</v>
      </c>
    </row>
    <row r="52" spans="1:6" ht="14.25" customHeight="1" x14ac:dyDescent="0.2">
      <c r="A52" s="208">
        <v>43</v>
      </c>
      <c r="B52" s="25">
        <v>311</v>
      </c>
      <c r="C52" s="25">
        <v>20</v>
      </c>
      <c r="D52" s="26" t="s">
        <v>266</v>
      </c>
      <c r="E52" s="27">
        <v>1031</v>
      </c>
      <c r="F52" s="209" t="s">
        <v>414</v>
      </c>
    </row>
    <row r="53" spans="1:6" ht="14.25" customHeight="1" x14ac:dyDescent="0.2">
      <c r="A53" s="208">
        <v>44</v>
      </c>
      <c r="B53" s="25">
        <v>312</v>
      </c>
      <c r="C53" s="25">
        <v>21</v>
      </c>
      <c r="D53" s="26" t="s">
        <v>268</v>
      </c>
      <c r="E53" s="27">
        <v>1032</v>
      </c>
      <c r="F53" s="209" t="s">
        <v>415</v>
      </c>
    </row>
    <row r="54" spans="1:6" ht="14.25" customHeight="1" x14ac:dyDescent="0.2">
      <c r="A54" s="208">
        <v>45</v>
      </c>
      <c r="B54" s="25">
        <v>207</v>
      </c>
      <c r="C54" s="25">
        <v>38</v>
      </c>
      <c r="D54" s="26" t="s">
        <v>270</v>
      </c>
      <c r="E54" s="27">
        <v>1057</v>
      </c>
      <c r="F54" s="209" t="s">
        <v>416</v>
      </c>
    </row>
    <row r="55" spans="1:6" ht="14.25" customHeight="1" x14ac:dyDescent="0.2">
      <c r="A55" s="208">
        <v>46</v>
      </c>
      <c r="B55" s="25">
        <v>208</v>
      </c>
      <c r="C55" s="25">
        <v>39</v>
      </c>
      <c r="D55" s="26" t="s">
        <v>272</v>
      </c>
      <c r="E55" s="27">
        <v>1058</v>
      </c>
      <c r="F55" s="209" t="s">
        <v>417</v>
      </c>
    </row>
    <row r="56" spans="1:6" ht="14.25" customHeight="1" x14ac:dyDescent="0.2">
      <c r="A56" s="208">
        <v>47</v>
      </c>
      <c r="B56" s="25">
        <v>313</v>
      </c>
      <c r="C56" s="25">
        <v>22</v>
      </c>
      <c r="D56" s="26" t="s">
        <v>274</v>
      </c>
      <c r="E56" s="27">
        <v>1033</v>
      </c>
      <c r="F56" s="209" t="s">
        <v>418</v>
      </c>
    </row>
    <row r="57" spans="1:6" ht="14.25" customHeight="1" x14ac:dyDescent="0.2">
      <c r="A57" s="208">
        <v>48</v>
      </c>
      <c r="B57" s="25">
        <v>409</v>
      </c>
      <c r="C57" s="25">
        <v>59</v>
      </c>
      <c r="D57" s="26" t="s">
        <v>276</v>
      </c>
      <c r="E57" s="27">
        <v>1089</v>
      </c>
      <c r="F57" s="209" t="s">
        <v>419</v>
      </c>
    </row>
    <row r="58" spans="1:6" ht="14.25" customHeight="1" x14ac:dyDescent="0.2">
      <c r="A58" s="208">
        <v>49</v>
      </c>
      <c r="B58" s="25">
        <v>513</v>
      </c>
      <c r="C58" s="25">
        <v>90</v>
      </c>
      <c r="D58" s="26" t="s">
        <v>278</v>
      </c>
      <c r="E58" s="27">
        <v>1128</v>
      </c>
      <c r="F58" s="209" t="s">
        <v>420</v>
      </c>
    </row>
    <row r="59" spans="1:6" ht="14.25" customHeight="1" x14ac:dyDescent="0.2">
      <c r="A59" s="208">
        <v>50</v>
      </c>
      <c r="B59" s="25">
        <v>209</v>
      </c>
      <c r="C59" s="25">
        <v>40</v>
      </c>
      <c r="D59" s="26" t="s">
        <v>280</v>
      </c>
      <c r="E59" s="27">
        <v>1059</v>
      </c>
      <c r="F59" s="209" t="s">
        <v>421</v>
      </c>
    </row>
    <row r="60" spans="1:6" ht="14.25" customHeight="1" x14ac:dyDescent="0.2">
      <c r="A60" s="208">
        <v>51</v>
      </c>
      <c r="B60" s="25">
        <v>410</v>
      </c>
      <c r="C60" s="25">
        <v>60</v>
      </c>
      <c r="D60" s="26" t="s">
        <v>284</v>
      </c>
      <c r="E60" s="31">
        <v>1104</v>
      </c>
      <c r="F60" s="209" t="s">
        <v>422</v>
      </c>
    </row>
    <row r="61" spans="1:6" ht="14.25" customHeight="1" x14ac:dyDescent="0.2">
      <c r="A61" s="208">
        <v>52</v>
      </c>
      <c r="B61" s="25">
        <v>514</v>
      </c>
      <c r="C61" s="25">
        <v>91</v>
      </c>
      <c r="D61" s="26" t="s">
        <v>286</v>
      </c>
      <c r="E61" s="27">
        <v>1140</v>
      </c>
      <c r="F61" s="209" t="s">
        <v>423</v>
      </c>
    </row>
    <row r="62" spans="1:6" ht="14.25" customHeight="1" x14ac:dyDescent="0.2">
      <c r="A62" s="208">
        <v>53</v>
      </c>
      <c r="B62" s="25">
        <v>314</v>
      </c>
      <c r="C62" s="25">
        <v>23</v>
      </c>
      <c r="D62" s="26" t="s">
        <v>288</v>
      </c>
      <c r="E62" s="27">
        <v>1032</v>
      </c>
      <c r="F62" s="209" t="s">
        <v>424</v>
      </c>
    </row>
    <row r="63" spans="1:6" ht="14.25" customHeight="1" x14ac:dyDescent="0.2">
      <c r="A63" s="208">
        <v>54</v>
      </c>
      <c r="B63" s="25">
        <v>210</v>
      </c>
      <c r="C63" s="25">
        <v>41</v>
      </c>
      <c r="D63" s="26" t="s">
        <v>290</v>
      </c>
      <c r="E63" s="27">
        <v>1061</v>
      </c>
      <c r="F63" s="209" t="s">
        <v>425</v>
      </c>
    </row>
    <row r="64" spans="1:6" s="21" customFormat="1" x14ac:dyDescent="0.2">
      <c r="A64" s="208">
        <v>55</v>
      </c>
      <c r="B64" s="25">
        <v>515</v>
      </c>
      <c r="C64" s="25">
        <v>92</v>
      </c>
      <c r="D64" s="26" t="s">
        <v>184</v>
      </c>
      <c r="E64" s="27">
        <v>1135</v>
      </c>
      <c r="F64" s="209" t="s">
        <v>426</v>
      </c>
    </row>
    <row r="65" spans="1:6" s="21" customFormat="1" ht="24" x14ac:dyDescent="0.2">
      <c r="A65" s="208">
        <v>56</v>
      </c>
      <c r="B65" s="25" t="s">
        <v>186</v>
      </c>
      <c r="C65" s="25">
        <v>42</v>
      </c>
      <c r="D65" s="26" t="s">
        <v>187</v>
      </c>
      <c r="E65" s="27">
        <v>1061</v>
      </c>
      <c r="F65" s="209" t="s">
        <v>427</v>
      </c>
    </row>
    <row r="66" spans="1:6" s="21" customFormat="1" x14ac:dyDescent="0.2">
      <c r="A66" s="208">
        <v>57</v>
      </c>
      <c r="B66" s="25">
        <v>211</v>
      </c>
      <c r="C66" s="25">
        <v>43</v>
      </c>
      <c r="D66" s="26" t="s">
        <v>189</v>
      </c>
      <c r="E66" s="27">
        <v>1062</v>
      </c>
      <c r="F66" s="209" t="s">
        <v>428</v>
      </c>
    </row>
    <row r="67" spans="1:6" s="21" customFormat="1" x14ac:dyDescent="0.2">
      <c r="A67" s="208">
        <v>58</v>
      </c>
      <c r="B67" s="25">
        <v>606</v>
      </c>
      <c r="C67" s="25">
        <v>6</v>
      </c>
      <c r="D67" s="26" t="s">
        <v>191</v>
      </c>
      <c r="E67" s="27">
        <v>1006</v>
      </c>
      <c r="F67" s="209" t="s">
        <v>429</v>
      </c>
    </row>
    <row r="68" spans="1:6" s="21" customFormat="1" x14ac:dyDescent="0.2">
      <c r="A68" s="208">
        <v>59</v>
      </c>
      <c r="B68" s="25">
        <v>411</v>
      </c>
      <c r="C68" s="25">
        <v>61</v>
      </c>
      <c r="D68" s="26" t="s">
        <v>193</v>
      </c>
      <c r="E68" s="27">
        <v>1091</v>
      </c>
      <c r="F68" s="209" t="s">
        <v>430</v>
      </c>
    </row>
    <row r="69" spans="1:6" s="21" customFormat="1" x14ac:dyDescent="0.2">
      <c r="A69" s="208">
        <v>60</v>
      </c>
      <c r="B69" s="25">
        <v>212</v>
      </c>
      <c r="C69" s="25">
        <v>44</v>
      </c>
      <c r="D69" s="26" t="s">
        <v>195</v>
      </c>
      <c r="E69" s="27">
        <v>1063</v>
      </c>
      <c r="F69" s="209" t="s">
        <v>431</v>
      </c>
    </row>
    <row r="70" spans="1:6" s="21" customFormat="1" x14ac:dyDescent="0.2">
      <c r="A70" s="208">
        <v>61</v>
      </c>
      <c r="B70" s="25">
        <v>213</v>
      </c>
      <c r="C70" s="25">
        <v>45</v>
      </c>
      <c r="D70" s="26" t="s">
        <v>197</v>
      </c>
      <c r="E70" s="27">
        <v>1064</v>
      </c>
      <c r="F70" s="209" t="s">
        <v>432</v>
      </c>
    </row>
    <row r="71" spans="1:6" s="21" customFormat="1" x14ac:dyDescent="0.2">
      <c r="A71" s="208">
        <v>62</v>
      </c>
      <c r="B71" s="25">
        <v>516</v>
      </c>
      <c r="C71" s="25">
        <v>93</v>
      </c>
      <c r="D71" s="26" t="s">
        <v>199</v>
      </c>
      <c r="E71" s="27">
        <v>1136</v>
      </c>
      <c r="F71" s="209" t="s">
        <v>433</v>
      </c>
    </row>
    <row r="72" spans="1:6" s="21" customFormat="1" x14ac:dyDescent="0.2">
      <c r="A72" s="208">
        <v>63</v>
      </c>
      <c r="B72" s="25">
        <v>315</v>
      </c>
      <c r="C72" s="25">
        <v>24</v>
      </c>
      <c r="D72" s="26" t="s">
        <v>201</v>
      </c>
      <c r="E72" s="27">
        <v>1030</v>
      </c>
      <c r="F72" s="209" t="s">
        <v>434</v>
      </c>
    </row>
    <row r="73" spans="1:6" s="21" customFormat="1" x14ac:dyDescent="0.2">
      <c r="A73" s="208">
        <v>64</v>
      </c>
      <c r="B73" s="25">
        <v>316</v>
      </c>
      <c r="C73" s="25">
        <v>25</v>
      </c>
      <c r="D73" s="26" t="s">
        <v>203</v>
      </c>
      <c r="E73" s="27">
        <v>1030</v>
      </c>
      <c r="F73" s="209" t="s">
        <v>435</v>
      </c>
    </row>
    <row r="74" spans="1:6" s="21" customFormat="1" x14ac:dyDescent="0.2">
      <c r="A74" s="208">
        <v>65</v>
      </c>
      <c r="B74" s="25">
        <v>517</v>
      </c>
      <c r="C74" s="25">
        <v>94</v>
      </c>
      <c r="D74" s="26" t="s">
        <v>205</v>
      </c>
      <c r="E74" s="27">
        <v>1137</v>
      </c>
      <c r="F74" s="209" t="s">
        <v>436</v>
      </c>
    </row>
    <row r="75" spans="1:6" s="21" customFormat="1" x14ac:dyDescent="0.2">
      <c r="A75" s="208">
        <v>66</v>
      </c>
      <c r="B75" s="25">
        <v>412</v>
      </c>
      <c r="C75" s="25">
        <v>62</v>
      </c>
      <c r="D75" s="26" t="s">
        <v>207</v>
      </c>
      <c r="E75" s="27">
        <v>1092</v>
      </c>
      <c r="F75" s="209" t="s">
        <v>437</v>
      </c>
    </row>
    <row r="76" spans="1:6" x14ac:dyDescent="0.2">
      <c r="A76" s="208">
        <v>67</v>
      </c>
      <c r="B76" s="25">
        <v>413</v>
      </c>
      <c r="C76" s="25">
        <v>63</v>
      </c>
      <c r="D76" s="26" t="s">
        <v>209</v>
      </c>
      <c r="E76" s="27">
        <v>1093</v>
      </c>
      <c r="F76" s="209" t="s">
        <v>438</v>
      </c>
    </row>
    <row r="77" spans="1:6" x14ac:dyDescent="0.2">
      <c r="A77" s="208">
        <v>68</v>
      </c>
      <c r="B77" s="25">
        <v>414</v>
      </c>
      <c r="C77" s="25">
        <v>64</v>
      </c>
      <c r="D77" s="26" t="s">
        <v>211</v>
      </c>
      <c r="E77" s="27">
        <v>1094</v>
      </c>
      <c r="F77" s="209" t="s">
        <v>439</v>
      </c>
    </row>
    <row r="78" spans="1:6" x14ac:dyDescent="0.2">
      <c r="A78" s="208">
        <v>69</v>
      </c>
      <c r="B78" s="25">
        <v>415</v>
      </c>
      <c r="C78" s="25">
        <v>65</v>
      </c>
      <c r="D78" s="26" t="s">
        <v>213</v>
      </c>
      <c r="E78" s="27">
        <v>1095</v>
      </c>
      <c r="F78" s="209" t="s">
        <v>440</v>
      </c>
    </row>
    <row r="79" spans="1:6" x14ac:dyDescent="0.2">
      <c r="A79" s="208">
        <v>70</v>
      </c>
      <c r="B79" s="25">
        <v>518</v>
      </c>
      <c r="C79" s="25">
        <v>95</v>
      </c>
      <c r="D79" s="26" t="s">
        <v>215</v>
      </c>
      <c r="E79" s="27">
        <v>1138</v>
      </c>
      <c r="F79" s="209" t="s">
        <v>441</v>
      </c>
    </row>
    <row r="80" spans="1:6" x14ac:dyDescent="0.2">
      <c r="A80" s="208">
        <v>71</v>
      </c>
      <c r="B80" s="25">
        <v>519</v>
      </c>
      <c r="C80" s="25">
        <v>96</v>
      </c>
      <c r="D80" s="26" t="s">
        <v>217</v>
      </c>
      <c r="E80" s="27">
        <v>1139</v>
      </c>
      <c r="F80" s="209" t="s">
        <v>442</v>
      </c>
    </row>
    <row r="81" spans="1:6" x14ac:dyDescent="0.2">
      <c r="A81" s="208">
        <v>72</v>
      </c>
      <c r="B81" s="25">
        <v>416</v>
      </c>
      <c r="C81" s="25">
        <v>66</v>
      </c>
      <c r="D81" s="26" t="s">
        <v>219</v>
      </c>
      <c r="E81" s="27">
        <v>1096</v>
      </c>
      <c r="F81" s="209" t="s">
        <v>443</v>
      </c>
    </row>
    <row r="82" spans="1:6" x14ac:dyDescent="0.2">
      <c r="A82" s="208">
        <v>73</v>
      </c>
      <c r="B82" s="25">
        <v>317</v>
      </c>
      <c r="C82" s="25">
        <v>26</v>
      </c>
      <c r="D82" s="26" t="s">
        <v>221</v>
      </c>
      <c r="E82" s="27">
        <v>1037</v>
      </c>
      <c r="F82" s="209" t="s">
        <v>444</v>
      </c>
    </row>
    <row r="83" spans="1:6" x14ac:dyDescent="0.2">
      <c r="A83" s="208">
        <v>74</v>
      </c>
      <c r="B83" s="25">
        <v>520</v>
      </c>
      <c r="C83" s="25">
        <v>97</v>
      </c>
      <c r="D83" s="26" t="s">
        <v>223</v>
      </c>
      <c r="E83" s="27">
        <v>1140</v>
      </c>
      <c r="F83" s="209" t="s">
        <v>445</v>
      </c>
    </row>
    <row r="84" spans="1:6" x14ac:dyDescent="0.2">
      <c r="A84" s="208">
        <v>75</v>
      </c>
      <c r="B84" s="25">
        <v>318</v>
      </c>
      <c r="C84" s="25">
        <v>27</v>
      </c>
      <c r="D84" s="26" t="s">
        <v>225</v>
      </c>
      <c r="E84" s="27">
        <v>1030</v>
      </c>
      <c r="F84" s="209" t="s">
        <v>446</v>
      </c>
    </row>
    <row r="85" spans="1:6" x14ac:dyDescent="0.2">
      <c r="A85" s="208">
        <v>76</v>
      </c>
      <c r="B85" s="25">
        <v>521</v>
      </c>
      <c r="C85" s="25">
        <v>98</v>
      </c>
      <c r="D85" s="26" t="s">
        <v>227</v>
      </c>
      <c r="E85" s="27">
        <v>1140</v>
      </c>
      <c r="F85" s="209" t="s">
        <v>447</v>
      </c>
    </row>
    <row r="86" spans="1:6" x14ac:dyDescent="0.2">
      <c r="A86" s="208">
        <v>77</v>
      </c>
      <c r="B86" s="25">
        <v>417</v>
      </c>
      <c r="C86" s="25">
        <v>67</v>
      </c>
      <c r="D86" s="26" t="s">
        <v>229</v>
      </c>
      <c r="E86" s="27">
        <v>1097</v>
      </c>
      <c r="F86" s="209" t="s">
        <v>448</v>
      </c>
    </row>
    <row r="87" spans="1:6" x14ac:dyDescent="0.2">
      <c r="A87" s="208">
        <v>78</v>
      </c>
      <c r="B87" s="25">
        <v>522</v>
      </c>
      <c r="C87" s="25">
        <v>99</v>
      </c>
      <c r="D87" s="26" t="s">
        <v>231</v>
      </c>
      <c r="E87" s="27">
        <v>1142</v>
      </c>
      <c r="F87" s="209" t="s">
        <v>449</v>
      </c>
    </row>
    <row r="88" spans="1:6" x14ac:dyDescent="0.2">
      <c r="A88" s="208">
        <v>79</v>
      </c>
      <c r="B88" s="25">
        <v>319</v>
      </c>
      <c r="C88" s="25">
        <v>28</v>
      </c>
      <c r="D88" s="26" t="s">
        <v>233</v>
      </c>
      <c r="E88" s="27">
        <v>1039</v>
      </c>
      <c r="F88" s="209" t="s">
        <v>450</v>
      </c>
    </row>
    <row r="89" spans="1:6" x14ac:dyDescent="0.2">
      <c r="A89" s="208">
        <v>80</v>
      </c>
      <c r="B89" s="25">
        <v>607</v>
      </c>
      <c r="C89" s="25">
        <v>7</v>
      </c>
      <c r="D89" s="26" t="s">
        <v>235</v>
      </c>
      <c r="E89" s="27">
        <v>1007</v>
      </c>
      <c r="F89" s="209" t="s">
        <v>451</v>
      </c>
    </row>
    <row r="90" spans="1:6" x14ac:dyDescent="0.2">
      <c r="A90" s="208">
        <v>81</v>
      </c>
      <c r="B90" s="25">
        <v>214</v>
      </c>
      <c r="C90" s="25">
        <v>46</v>
      </c>
      <c r="D90" s="26" t="s">
        <v>237</v>
      </c>
      <c r="E90" s="27">
        <v>1065</v>
      </c>
      <c r="F90" s="209" t="s">
        <v>452</v>
      </c>
    </row>
    <row r="91" spans="1:6" x14ac:dyDescent="0.2">
      <c r="A91" s="208">
        <v>82</v>
      </c>
      <c r="B91" s="25">
        <v>320</v>
      </c>
      <c r="C91" s="25">
        <v>29</v>
      </c>
      <c r="D91" s="26" t="s">
        <v>239</v>
      </c>
      <c r="E91" s="27">
        <v>1040</v>
      </c>
      <c r="F91" s="209" t="s">
        <v>453</v>
      </c>
    </row>
    <row r="92" spans="1:6" x14ac:dyDescent="0.2">
      <c r="A92" s="208">
        <v>83</v>
      </c>
      <c r="B92" s="25">
        <v>418</v>
      </c>
      <c r="C92" s="25">
        <v>68</v>
      </c>
      <c r="D92" s="26" t="s">
        <v>241</v>
      </c>
      <c r="E92" s="27">
        <v>1098</v>
      </c>
      <c r="F92" s="209" t="s">
        <v>454</v>
      </c>
    </row>
    <row r="93" spans="1:6" x14ac:dyDescent="0.2">
      <c r="A93" s="208">
        <v>84</v>
      </c>
      <c r="B93" s="25">
        <v>419</v>
      </c>
      <c r="C93" s="25">
        <v>69</v>
      </c>
      <c r="D93" s="26" t="s">
        <v>243</v>
      </c>
      <c r="E93" s="27">
        <v>1099</v>
      </c>
      <c r="F93" s="209" t="s">
        <v>455</v>
      </c>
    </row>
    <row r="94" spans="1:6" x14ac:dyDescent="0.2">
      <c r="A94" s="208">
        <v>85</v>
      </c>
      <c r="B94" s="25">
        <v>420</v>
      </c>
      <c r="C94" s="25">
        <v>70</v>
      </c>
      <c r="D94" s="26" t="s">
        <v>245</v>
      </c>
      <c r="E94" s="27">
        <v>1100</v>
      </c>
      <c r="F94" s="209" t="s">
        <v>456</v>
      </c>
    </row>
    <row r="95" spans="1:6" x14ac:dyDescent="0.2">
      <c r="A95" s="208">
        <v>86</v>
      </c>
      <c r="B95" s="25">
        <v>321</v>
      </c>
      <c r="C95" s="25">
        <v>30</v>
      </c>
      <c r="D95" s="26" t="s">
        <v>247</v>
      </c>
      <c r="E95" s="27">
        <v>1041</v>
      </c>
      <c r="F95" s="209" t="s">
        <v>457</v>
      </c>
    </row>
    <row r="96" spans="1:6" x14ac:dyDescent="0.2">
      <c r="A96" s="208">
        <v>87</v>
      </c>
      <c r="B96" s="25">
        <v>523</v>
      </c>
      <c r="C96" s="25">
        <v>100</v>
      </c>
      <c r="D96" s="26" t="s">
        <v>249</v>
      </c>
      <c r="E96" s="27">
        <v>1143</v>
      </c>
      <c r="F96" s="209" t="s">
        <v>458</v>
      </c>
    </row>
    <row r="97" spans="1:6" x14ac:dyDescent="0.2">
      <c r="A97" s="208">
        <v>88</v>
      </c>
      <c r="B97" s="25">
        <v>608</v>
      </c>
      <c r="C97" s="25">
        <v>8</v>
      </c>
      <c r="D97" s="26" t="s">
        <v>251</v>
      </c>
      <c r="E97" s="27">
        <v>1008</v>
      </c>
      <c r="F97" s="209" t="s">
        <v>459</v>
      </c>
    </row>
    <row r="98" spans="1:6" x14ac:dyDescent="0.2">
      <c r="A98" s="208">
        <v>89</v>
      </c>
      <c r="B98" s="25">
        <v>421</v>
      </c>
      <c r="C98" s="25">
        <v>71</v>
      </c>
      <c r="D98" s="26" t="s">
        <v>253</v>
      </c>
      <c r="E98" s="27">
        <v>1081</v>
      </c>
      <c r="F98" s="209" t="s">
        <v>460</v>
      </c>
    </row>
    <row r="99" spans="1:6" x14ac:dyDescent="0.2">
      <c r="A99" s="208">
        <v>90</v>
      </c>
      <c r="B99" s="25">
        <v>215</v>
      </c>
      <c r="C99" s="25">
        <v>47</v>
      </c>
      <c r="D99" s="26" t="s">
        <v>255</v>
      </c>
      <c r="E99" s="27">
        <v>1066</v>
      </c>
      <c r="F99" s="209" t="s">
        <v>461</v>
      </c>
    </row>
    <row r="100" spans="1:6" x14ac:dyDescent="0.2">
      <c r="A100" s="208">
        <v>91</v>
      </c>
      <c r="B100" s="25">
        <v>422</v>
      </c>
      <c r="C100" s="25">
        <v>72</v>
      </c>
      <c r="D100" s="26" t="s">
        <v>257</v>
      </c>
      <c r="E100" s="27">
        <v>1102</v>
      </c>
      <c r="F100" s="209" t="s">
        <v>462</v>
      </c>
    </row>
    <row r="101" spans="1:6" x14ac:dyDescent="0.2">
      <c r="A101" s="208">
        <v>92</v>
      </c>
      <c r="B101" s="25">
        <v>322</v>
      </c>
      <c r="C101" s="25">
        <v>31</v>
      </c>
      <c r="D101" s="26" t="s">
        <v>259</v>
      </c>
      <c r="E101" s="27">
        <v>1030</v>
      </c>
      <c r="F101" s="209" t="s">
        <v>463</v>
      </c>
    </row>
    <row r="102" spans="1:6" x14ac:dyDescent="0.2">
      <c r="A102" s="208">
        <v>93</v>
      </c>
      <c r="B102" s="25">
        <v>423</v>
      </c>
      <c r="C102" s="25">
        <v>73</v>
      </c>
      <c r="D102" s="26" t="s">
        <v>261</v>
      </c>
      <c r="E102" s="27">
        <v>1103</v>
      </c>
      <c r="F102" s="209" t="s">
        <v>464</v>
      </c>
    </row>
    <row r="103" spans="1:6" x14ac:dyDescent="0.2">
      <c r="A103" s="208">
        <v>94</v>
      </c>
      <c r="B103" s="25">
        <v>424</v>
      </c>
      <c r="C103" s="25">
        <v>74</v>
      </c>
      <c r="D103" s="26" t="s">
        <v>263</v>
      </c>
      <c r="E103" s="27">
        <v>1104</v>
      </c>
      <c r="F103" s="209" t="s">
        <v>465</v>
      </c>
    </row>
    <row r="104" spans="1:6" x14ac:dyDescent="0.2">
      <c r="A104" s="208">
        <v>95</v>
      </c>
      <c r="B104" s="25">
        <v>216</v>
      </c>
      <c r="C104" s="25">
        <v>48</v>
      </c>
      <c r="D104" s="26" t="s">
        <v>265</v>
      </c>
      <c r="E104" s="27">
        <v>1067</v>
      </c>
      <c r="F104" s="209" t="s">
        <v>466</v>
      </c>
    </row>
    <row r="105" spans="1:6" x14ac:dyDescent="0.2">
      <c r="A105" s="208">
        <v>96</v>
      </c>
      <c r="B105" s="25">
        <v>524</v>
      </c>
      <c r="C105" s="25">
        <v>101</v>
      </c>
      <c r="D105" s="26" t="s">
        <v>267</v>
      </c>
      <c r="E105" s="27">
        <v>1125</v>
      </c>
      <c r="F105" s="209" t="s">
        <v>467</v>
      </c>
    </row>
    <row r="106" spans="1:6" x14ac:dyDescent="0.2">
      <c r="A106" s="208">
        <v>97</v>
      </c>
      <c r="B106" s="25">
        <v>525</v>
      </c>
      <c r="C106" s="25">
        <v>102</v>
      </c>
      <c r="D106" s="26" t="s">
        <v>269</v>
      </c>
      <c r="E106" s="27">
        <v>1145</v>
      </c>
      <c r="F106" s="209" t="s">
        <v>468</v>
      </c>
    </row>
    <row r="107" spans="1:6" x14ac:dyDescent="0.2">
      <c r="A107" s="208">
        <v>98</v>
      </c>
      <c r="B107" s="25">
        <v>217</v>
      </c>
      <c r="C107" s="25">
        <v>49</v>
      </c>
      <c r="D107" s="26" t="s">
        <v>271</v>
      </c>
      <c r="E107" s="27">
        <v>1068</v>
      </c>
      <c r="F107" s="209" t="s">
        <v>469</v>
      </c>
    </row>
    <row r="108" spans="1:6" x14ac:dyDescent="0.2">
      <c r="A108" s="208">
        <v>99</v>
      </c>
      <c r="B108" s="25">
        <v>526</v>
      </c>
      <c r="C108" s="25">
        <v>103</v>
      </c>
      <c r="D108" s="26" t="s">
        <v>273</v>
      </c>
      <c r="E108" s="27">
        <v>1146</v>
      </c>
      <c r="F108" s="209" t="s">
        <v>470</v>
      </c>
    </row>
    <row r="109" spans="1:6" x14ac:dyDescent="0.2">
      <c r="A109" s="208">
        <v>100</v>
      </c>
      <c r="B109" s="25">
        <v>218</v>
      </c>
      <c r="C109" s="25">
        <v>50</v>
      </c>
      <c r="D109" s="26" t="s">
        <v>275</v>
      </c>
      <c r="E109" s="27">
        <v>1069</v>
      </c>
      <c r="F109" s="209" t="s">
        <v>471</v>
      </c>
    </row>
    <row r="110" spans="1:6" x14ac:dyDescent="0.2">
      <c r="A110" s="208">
        <v>101</v>
      </c>
      <c r="B110" s="25"/>
      <c r="C110" s="25"/>
      <c r="D110" s="26" t="s">
        <v>0</v>
      </c>
      <c r="E110" s="27"/>
      <c r="F110" s="209" t="s">
        <v>1</v>
      </c>
    </row>
    <row r="111" spans="1:6" x14ac:dyDescent="0.2">
      <c r="A111" s="208">
        <v>102</v>
      </c>
      <c r="B111" s="25">
        <v>527</v>
      </c>
      <c r="C111" s="25">
        <v>104</v>
      </c>
      <c r="D111" s="26" t="s">
        <v>277</v>
      </c>
      <c r="E111" s="27">
        <v>1147</v>
      </c>
      <c r="F111" s="209" t="s">
        <v>472</v>
      </c>
    </row>
    <row r="112" spans="1:6" x14ac:dyDescent="0.2">
      <c r="A112" s="208">
        <v>103</v>
      </c>
      <c r="B112" s="25">
        <v>425</v>
      </c>
      <c r="C112" s="25">
        <v>75</v>
      </c>
      <c r="D112" s="26" t="s">
        <v>279</v>
      </c>
      <c r="E112" s="27">
        <v>1104</v>
      </c>
      <c r="F112" s="209" t="s">
        <v>473</v>
      </c>
    </row>
    <row r="113" spans="1:6" ht="24" x14ac:dyDescent="0.2">
      <c r="A113" s="208">
        <v>104</v>
      </c>
      <c r="B113" s="25" t="s">
        <v>281</v>
      </c>
      <c r="C113" s="25" t="s">
        <v>282</v>
      </c>
      <c r="D113" s="26" t="s">
        <v>283</v>
      </c>
      <c r="E113" s="27">
        <v>1151</v>
      </c>
      <c r="F113" s="209" t="s">
        <v>474</v>
      </c>
    </row>
    <row r="114" spans="1:6" x14ac:dyDescent="0.2">
      <c r="A114" s="208">
        <v>105</v>
      </c>
      <c r="B114" s="25">
        <v>528</v>
      </c>
      <c r="C114" s="25">
        <v>105</v>
      </c>
      <c r="D114" s="26" t="s">
        <v>285</v>
      </c>
      <c r="E114" s="27">
        <v>1151</v>
      </c>
      <c r="F114" s="209" t="s">
        <v>474</v>
      </c>
    </row>
    <row r="115" spans="1:6" x14ac:dyDescent="0.2">
      <c r="A115" s="208">
        <v>106</v>
      </c>
      <c r="B115" s="32">
        <v>529</v>
      </c>
      <c r="C115" s="32">
        <v>106</v>
      </c>
      <c r="D115" s="33" t="s">
        <v>287</v>
      </c>
      <c r="E115" s="34">
        <v>1151</v>
      </c>
      <c r="F115" s="209" t="s">
        <v>475</v>
      </c>
    </row>
    <row r="116" spans="1:6" x14ac:dyDescent="0.2">
      <c r="A116" s="208">
        <v>107</v>
      </c>
      <c r="B116" s="25">
        <v>426</v>
      </c>
      <c r="C116" s="25">
        <v>76</v>
      </c>
      <c r="D116" s="26" t="s">
        <v>289</v>
      </c>
      <c r="E116" s="27">
        <v>1104</v>
      </c>
      <c r="F116" s="209" t="s">
        <v>476</v>
      </c>
    </row>
    <row r="117" spans="1:6" x14ac:dyDescent="0.2">
      <c r="A117" s="208">
        <v>108</v>
      </c>
      <c r="B117" s="25">
        <v>427</v>
      </c>
      <c r="C117" s="25">
        <v>77</v>
      </c>
      <c r="D117" s="26" t="s">
        <v>291</v>
      </c>
      <c r="E117" s="27">
        <v>1107</v>
      </c>
      <c r="F117" s="209" t="s">
        <v>477</v>
      </c>
    </row>
    <row r="118" spans="1:6" ht="13.5" thickBot="1" x14ac:dyDescent="0.25">
      <c r="A118" s="208">
        <v>109</v>
      </c>
      <c r="B118" s="210">
        <v>530</v>
      </c>
      <c r="C118" s="210">
        <v>107</v>
      </c>
      <c r="D118" s="211" t="s">
        <v>293</v>
      </c>
      <c r="E118" s="212">
        <v>1150</v>
      </c>
      <c r="F118" s="213"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3 Ahorn-Eschenwälder und Eschenwälder</v>
      </c>
      <c r="C5" s="57" t="str">
        <f>IF(OR(C9="",C23=""),"",CONCATENATE(C23,C9))</f>
        <v>23</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5</v>
      </c>
      <c r="B9" s="46" t="str">
        <f>IF(A9=1,"",VLOOKUP(A9,A12:C20,2,FALSE))</f>
        <v>3 Ahorn-Eschenwälder und Eschenwälder</v>
      </c>
      <c r="C9" s="47">
        <f>IF(A9=1,"",VLOOKUP(A9,A12:C20,3,FALSE))</f>
        <v>3</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Props1.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DDDE34-5B61-4A06-9CA4-B7C788EF1D0E}">
  <ds:schemaRefs>
    <ds:schemaRef ds:uri="office.server.policy"/>
  </ds:schemaRefs>
</ds:datastoreItem>
</file>

<file path=customXml/itemProps3.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4.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5.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6.xml><?xml version="1.0" encoding="utf-8"?>
<ds:datastoreItem xmlns:ds="http://schemas.openxmlformats.org/officeDocument/2006/customXml" ds:itemID="{69FEC7E6-0DC8-4FCF-B9B7-23516E61F7BD}">
  <ds:schemaRefs>
    <ds:schemaRef ds:uri="a1fe9a18-c3bd-4b28-94cb-e4620cf0a385"/>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8f5e7ae1-c31b-41ab-a022-53294d33c7e6"/>
    <ds:schemaRef ds:uri="http://purl.org/dc/dcmitype/"/>
    <ds:schemaRef ds:uri="http://schemas.microsoft.com/office/infopath/2007/PartnerControls"/>
    <ds:schemaRef ds:uri="http://schemas.openxmlformats.org/package/2006/metadata/core-properties"/>
    <ds:schemaRef ds:uri="65a90e29-f543-47b4-9f02-b394aba952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22</vt:i4>
      </vt:variant>
    </vt:vector>
  </HeadingPairs>
  <TitlesOfParts>
    <vt:vector size="31" baseType="lpstr">
      <vt:lpstr>NaiS_Form2_LU_WirkA</vt:lpstr>
      <vt:lpstr>Form21_Versfl_3a_3b</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NaiS_Form2_LU_WirkA!Druckbereich</vt:lpstr>
      <vt:lpstr>Natgef_ideal!Druckbereich</vt:lpstr>
      <vt:lpstr>Form21_Versfl_3a_3b!Drucktitel</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2024-02-27T13:44:10Z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