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00404564\Downloads\Neuer Ordner\"/>
    </mc:Choice>
  </mc:AlternateContent>
  <bookViews>
    <workbookView xWindow="-90" yWindow="-90" windowWidth="23235" windowHeight="12555" tabRatio="883" activeTab="1"/>
  </bookViews>
  <sheets>
    <sheet name="NaiS_Formular_5" sheetId="15" r:id="rId1"/>
    <sheet name="Form 2 Rück" sheetId="39" r:id="rId2"/>
    <sheet name="Eingangswerte_SW" sheetId="38" state="hidden" r:id="rId3"/>
    <sheet name="Gemeindeverzeichnis" sheetId="23" state="hidden" r:id="rId4"/>
    <sheet name="STAOGR_NATGEF" sheetId="24" state="hidden" r:id="rId5"/>
    <sheet name="Staotyp_minimal" sheetId="21" state="hidden" r:id="rId6"/>
    <sheet name="Staotyp_ideal" sheetId="22" state="hidden" r:id="rId7"/>
    <sheet name="Natgef_minimal" sheetId="20" state="hidden" r:id="rId8"/>
    <sheet name="Natgef_ideal" sheetId="19" state="hidden" r:id="rId9"/>
  </sheets>
  <externalReferences>
    <externalReference r:id="rId10"/>
  </externalReferences>
  <definedNames>
    <definedName name="Anz_WE">#REF!</definedName>
    <definedName name="Anz_WE_RO">#REF!</definedName>
    <definedName name="ATT_CBX">NaiS_Formular_5!$M$1</definedName>
    <definedName name="ATT_RO">NaiS_Formular_5!$I$1</definedName>
    <definedName name="ATT_TYPE">NaiS_Formular_5!$J$1</definedName>
    <definedName name="ATT_URL">NaiS_Formular_5!$H$1</definedName>
    <definedName name="ATT_WNU_ID">NaiS_Formular_5!$L$1</definedName>
    <definedName name="Auszahlungsadresse">#REF!</definedName>
    <definedName name="BHSW_Flaeche">#REF!</definedName>
    <definedName name="BHSW_Flaeche_WP">#REF!</definedName>
    <definedName name="BSW_Flaeche">#REF!</definedName>
    <definedName name="BSW_Flaeche_WP">#REF!</definedName>
    <definedName name="_xlnm.Print_Area" localSheetId="2">Eingangswerte_SW!$B$1:$F$46</definedName>
    <definedName name="_xlnm.Print_Area" localSheetId="0">NaiS_Formular_5!$B$1:$V$59</definedName>
    <definedName name="_xlnm.Print_Area" localSheetId="8">Natgef_ideal!$A$1:$I$18</definedName>
    <definedName name="_xlnm.Print_Titles" localSheetId="3">Gemeindeverzeichnis!$9:$9</definedName>
    <definedName name="G_Baul_defBeitrag">#REF!</definedName>
    <definedName name="G_Baul_Offerte">#REF!</definedName>
    <definedName name="G_Baul_Offerte_pauschal_Abr">#REF!</definedName>
    <definedName name="G_defBeitrag">#REF!</definedName>
    <definedName name="G_defBeitrag_G">#REF!</definedName>
    <definedName name="G_defBeitrag_inklBL">#REF!</definedName>
    <definedName name="G_Kostentraeger">#REF!</definedName>
    <definedName name="G_Offerte">#REF!</definedName>
    <definedName name="G_Offerte_G">#REF!</definedName>
    <definedName name="G_Offerte_inklBL">#REF!</definedName>
    <definedName name="G_Offerte_pauschal">#REF!</definedName>
    <definedName name="G_Offerte_pauschal_Abr">#REF!</definedName>
    <definedName name="G_Offerte_pauschal_Abr_G">#REF!</definedName>
    <definedName name="G_Offerte_pauschal_Abr_inklBL">#REF!</definedName>
    <definedName name="G_Offerte_pauschal_G">#REF!</definedName>
    <definedName name="G_Offerte_pauschal_inklBL">#REF!</definedName>
    <definedName name="G_Offerte_pauschal_x">#REF!</definedName>
    <definedName name="MwSt">Eingangswerte_SW!$F$45</definedName>
    <definedName name="PL_extern_Gew_RO">Eingangswerte_SW!$F$42</definedName>
    <definedName name="PL_extern_max">Eingangswerte_SW!$F$40</definedName>
    <definedName name="PL_extern_max_min_Anz_WE">Eingangswerte_SW!$F$41</definedName>
    <definedName name="PL_extern_min">Eingangswerte_SW!$F$39</definedName>
    <definedName name="PL_Refoe">Eingangswerte_SW!$F$38</definedName>
    <definedName name="PL_Stundenansatz">Eingangswerte_SW!$F$44</definedName>
    <definedName name="SW_Anforderungen_def">#REF!</definedName>
    <definedName name="SW_Anforderungen_Voranschlag">#REF!</definedName>
    <definedName name="SW_Anz_WE">#REF!</definedName>
    <definedName name="SW_Anz_WE_RO">#REF!</definedName>
    <definedName name="SW_Bank">#REF!</definedName>
    <definedName name="SW_Bank_Filiale">#REF!</definedName>
    <definedName name="SW_Bank_PLZ_Ort">#REF!</definedName>
    <definedName name="SW_Baul_besAufwand">#REF!</definedName>
    <definedName name="SW_Baul_defBeitrag">#REF!</definedName>
    <definedName name="SW_Baul_Offerte">#REF!</definedName>
    <definedName name="SW_Baul_Voranschlag">#REF!</definedName>
    <definedName name="SW_besAufwand_Bauleitung">#REF!</definedName>
    <definedName name="SW_Bonus_1">Eingangswerte_SW!$F$13</definedName>
    <definedName name="SW_Bonus_2">Eingangswerte_SW!$F$14</definedName>
    <definedName name="SW_Bonus_Kuerzung">#REF!</definedName>
    <definedName name="SW_defBeitrag">#REF!</definedName>
    <definedName name="SW_defBeitrag_BK">#REF!</definedName>
    <definedName name="SW_defBeitrag_G">#REF!</definedName>
    <definedName name="SW_defBeitrag_inklBL">#REF!</definedName>
    <definedName name="SW_defBetrag">#REF!</definedName>
    <definedName name="SW_Gemeinde">NaiS_Formular_5!$D$3</definedName>
    <definedName name="SW_IBAN">#REF!</definedName>
    <definedName name="SW_Nutzniesser">#REF!</definedName>
    <definedName name="SW_Nutzniesser_Proz">#REF!</definedName>
    <definedName name="SW_Offerte">#REF!</definedName>
    <definedName name="SW_Offerte_Abr">#REF!</definedName>
    <definedName name="SW_Offerte_Abr_BK">#REF!</definedName>
    <definedName name="SW_Offerte_Abr_G">#REF!</definedName>
    <definedName name="SW_Offerte_Abr_inklBL">#REF!</definedName>
    <definedName name="SW_Offerte_BK">#REF!</definedName>
    <definedName name="SW_Offerte_BL">#REF!</definedName>
    <definedName name="SW_Offerte_G">#REF!</definedName>
    <definedName name="SW_Offerte_tot">#REF!</definedName>
    <definedName name="SW_Sockel_BHSW">Eingangswerte_SW!$F$11</definedName>
    <definedName name="SW_Sockel_BSW">Eingangswerte_SW!$F$10</definedName>
    <definedName name="SW_Sockel_def">#REF!</definedName>
    <definedName name="SW_Sockel_Offerte">#REF!</definedName>
    <definedName name="SW_Sockel_Offerte_Abr">#REF!</definedName>
    <definedName name="SW_Sockel_Voranschlag">#REF!</definedName>
    <definedName name="SW_SockelPH_def">#REF!</definedName>
    <definedName name="SW_SockelPH_Voranschlag">#REF!</definedName>
    <definedName name="SW_Voranschlag_BK">#REF!</definedName>
    <definedName name="SW_Voranschlag_G">#REF!</definedName>
    <definedName name="SW_Voranschlag_ha">#REF!</definedName>
    <definedName name="SW_Voranschlag_inklBL">#REF!</definedName>
    <definedName name="SW_Voranschlag_tot">#REF!</definedName>
    <definedName name="WP_Eingr_Flaeche">#REF!</definedName>
    <definedName name="WP_Eingr_Name">#REF!</definedName>
    <definedName name="WP_Gemeinde">#REF!</definedName>
    <definedName name="WP_Ges_Nr">#REF!</definedName>
    <definedName name="WP_Waldorg">#REF!</definedName>
    <definedName name="WP_wnu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39" l="1"/>
  <c r="C2" i="39"/>
  <c r="E1" i="39"/>
  <c r="F7" i="23" l="1"/>
  <c r="E7" i="23"/>
  <c r="D7" i="23"/>
  <c r="C9" i="24"/>
  <c r="C23" i="24"/>
  <c r="D36" i="15"/>
  <c r="D41" i="15"/>
  <c r="C41" i="15"/>
  <c r="C36" i="15"/>
  <c r="D31" i="15"/>
  <c r="C31" i="15"/>
  <c r="D26" i="15"/>
  <c r="C26" i="15"/>
  <c r="D21" i="15"/>
  <c r="C21" i="15"/>
  <c r="D16" i="15"/>
  <c r="C16" i="15"/>
  <c r="D11" i="15"/>
  <c r="C11" i="15"/>
  <c r="B23" i="24"/>
  <c r="B9" i="24"/>
  <c r="B7" i="23"/>
  <c r="C7" i="23"/>
  <c r="B5" i="24" l="1"/>
  <c r="C5" i="24"/>
  <c r="U5" i="15" s="1"/>
</calcChain>
</file>

<file path=xl/sharedStrings.xml><?xml version="1.0" encoding="utf-8"?>
<sst xmlns="http://schemas.openxmlformats.org/spreadsheetml/2006/main" count="693" uniqueCount="537">
  <si>
    <t>Werthenstein</t>
  </si>
  <si>
    <t>wer</t>
  </si>
  <si>
    <t>Vorlage für Pfeile</t>
  </si>
  <si>
    <t>von hier hinüberziehen</t>
  </si>
  <si>
    <t>2.1.2</t>
  </si>
  <si>
    <t>2.2.5</t>
  </si>
  <si>
    <t>Datum:</t>
  </si>
  <si>
    <t>BearbeiterIn:</t>
  </si>
  <si>
    <t xml:space="preserve"> - Aufwuchs</t>
  </si>
  <si>
    <t>(bis und mit Dickung, 40 cm
Höhe bis 12 cm BHD)</t>
  </si>
  <si>
    <t xml:space="preserve">Bestandes- und 
Einzelbaummerkmale 
</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</si>
  <si>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</si>
  <si>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</si>
  <si>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</si>
  <si>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</si>
  <si>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</si>
  <si>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</si>
  <si>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</si>
  <si>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</si>
  <si>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Lückenlänge in Falllinie &lt; 60m
Falls Lückenlänge grösser, Lückenbreite &lt; 15m
Deckungsgrad &gt; 50%</t>
  </si>
  <si>
    <t>Lückenlänge in Falllinie &lt; 50m
Falls Lückenlänge grösser, Lückenbreite &lt; 15m
Deckungsgrad &gt; 50%</t>
  </si>
  <si>
    <t>Lückenlänge in Falllinie &lt; 40m
Falls Lückenlänge grösser, Lückenbreite &lt; 15m
Deckungsgrad &gt; 50%</t>
  </si>
  <si>
    <t>Lückenlänge in Falllinie &lt; 30m
Falls Lückenlänge grösser, Lückenbreite &lt; 15m
Deckungsgrad &gt; 50%</t>
  </si>
  <si>
    <t>Lückenlänge in Falllinie &lt; 50m
Falls Lückenlänge grösser, Lückenbreite &lt; 5m
Deckungsgrad &gt; 50%</t>
  </si>
  <si>
    <t>Lückenlänge in Falllinie &lt; 40m
Falls Lückenlänge grösser, Lückenbreite &lt; 5m
Deckungsgrad &gt; 50%</t>
  </si>
  <si>
    <t>Lückenlänge in Falllinie &lt; 30m
Falls Lückenlänge grösser, Lückenbreite &lt; 5m
Deckungsgrad &gt; 50%</t>
  </si>
  <si>
    <t>Lückenlänge in Falllinie &lt; 25m
Falls Lückenlänge grösser, Lückenbreite &lt; 15m
Deckungsgrad &gt; 50%</t>
  </si>
  <si>
    <t>Lückenlänge in Falllinie &lt; 25m
Falls Lückenlänge grösser, Lückenbreite &lt; 5m
Deckungsgrad &gt; 50%</t>
  </si>
  <si>
    <t xml:space="preserve">Minimalprofil 
(Standortsgruppe &amp; Naturgefahr)
</t>
  </si>
  <si>
    <t xml:space="preserve">Idealprofil
(Standortsgruppe &amp; Naturgefahr)
</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</si>
  <si>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</si>
  <si>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</si>
  <si>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</si>
  <si>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</si>
  <si>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</si>
  <si>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</si>
  <si>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</si>
  <si>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</si>
  <si>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 xml:space="preserve">     </t>
  </si>
  <si>
    <t xml:space="preserve">      </t>
  </si>
  <si>
    <t xml:space="preserve">                     </t>
  </si>
  <si>
    <t xml:space="preserve">2. Naturgefahr + Wirksamkeit:   </t>
  </si>
  <si>
    <t>NaiS-Anforderungen 'minimal' nach Standortstyp</t>
  </si>
  <si>
    <t>Standortstyp</t>
  </si>
  <si>
    <t>Mischung</t>
  </si>
  <si>
    <t>Gefüge vertikal</t>
  </si>
  <si>
    <t>Gefüge horizontal</t>
  </si>
  <si>
    <t>Stabilitätsträger</t>
  </si>
  <si>
    <t>Keimbett</t>
  </si>
  <si>
    <t>Anwuchs</t>
  </si>
  <si>
    <t>Aufwuchs</t>
  </si>
  <si>
    <t>1a extrem saure Buchewälder</t>
  </si>
  <si>
    <t>Ta  30 - 60%
Laubbäume  40 - 70%
Bu  30 - 70%
Fi  0 - 30%</t>
  </si>
  <si>
    <t>Genügend entwicklungsfähige Bäume in mind. 2 Ø-Klassen/ha</t>
  </si>
  <si>
    <t xml:space="preserve">mind. 1/2 Krone gleichmässig geform
Lotrechte Stämme mit guter Verankerung, nur vereinzelt starke Hänger
</t>
  </si>
  <si>
    <t>Fläche mit starker Vegetationskonkurrenz &lt; 1/3</t>
  </si>
  <si>
    <t>Bei Deckungsgrad &lt; 70% mind. 10 Ta oder Bu/a (Ø alle 3 m) vorhanden</t>
  </si>
  <si>
    <t>Pro ha mind. 1 Trupp (2 – 5 a, Ø alle 100 m) oder Deckungsgrad mind. 3%
Mischung zielgerecht</t>
  </si>
  <si>
    <t>1b saure bis basenreiche Bu-Wä der sub- u. untermontanen Stufe</t>
  </si>
  <si>
    <t>Laubbäume  60 - 100%
Bu  50 - 100%
Ta  Samenbäume - 40%
Fi  0 - 30%</t>
  </si>
  <si>
    <t>mind. 1/2 Krone gleichmässig geformt
Lotrechte Stämme mit guter Verankerung, nur vereinzelt starke Hänger</t>
  </si>
  <si>
    <t>Bei Deckungsgrad &lt; 70% mind. 10 Bu/a (Ø alle 3 m) vorhanden</t>
  </si>
  <si>
    <t>2 Tannen-Buchenwälder</t>
  </si>
  <si>
    <t>Bu  30 - 80%
Ta  10 - 60%
Fi  0 - 30%
BAh Samenbäume - 60%
Rutschung: Ta  20 - 60%
Lawine: Immergrüne Ndb  30 - 70%</t>
  </si>
  <si>
    <t>Einzelbäume, allenfalls Kleinkollektive</t>
  </si>
  <si>
    <t>Kronenlänge Ta mind. 2/3, Fi mind. 1/2
Schlankheitsgrad &lt; 80
Lotrechte Stämme mit guter Verankerung, nur vereinzelt starke Hänger</t>
  </si>
  <si>
    <t>2.2.1</t>
  </si>
  <si>
    <t>2.2.2</t>
  </si>
  <si>
    <t>2.2.3</t>
  </si>
  <si>
    <t>2.2.4</t>
  </si>
  <si>
    <t>2.1.1</t>
  </si>
  <si>
    <t>2.1.3</t>
  </si>
  <si>
    <t>2.3.1</t>
  </si>
  <si>
    <t>2.3.2</t>
  </si>
  <si>
    <t>2.3.3</t>
  </si>
  <si>
    <t>2.3.4</t>
  </si>
  <si>
    <t>Mindestansatz für externe Projektleitung</t>
  </si>
  <si>
    <t>Maximalansatz für externe Projektleitung</t>
  </si>
  <si>
    <t>Maximalansatz bei X Waldeigentümer erreicht</t>
  </si>
  <si>
    <t>Gewichtung RO-Mitglieder</t>
  </si>
  <si>
    <t>Faktor</t>
  </si>
  <si>
    <t>Bei Deckungsgrad &lt; 60% mind. 10 Bu/Ta pro a (Ø alle 3 m) vorhanden
in Lücken BAh vorhanden</t>
  </si>
  <si>
    <t>Pro ha mind. 1 Trupp (2 – 5 a, Ø alle 100 m) oder Deckungsgrad mind. 4% 
Mischung zielgerecht</t>
  </si>
  <si>
    <t>3 Ahorn-Eschenwälder und Eschenwälder</t>
  </si>
  <si>
    <t xml:space="preserve">Bah, Es, Bul, Vb, Wer  70  -  100%
Ta  0  -  30%
Fi  0  -  10% </t>
  </si>
  <si>
    <t>Meistens Stämme mit guter Verankerung, nur vereinzelt starke Hänger</t>
  </si>
  <si>
    <t>Fläche mit starker Vegetationskonkurrenz
für Bergahorn &lt; 1/3</t>
  </si>
  <si>
    <t>In Lücken vorhanden</t>
  </si>
  <si>
    <t xml:space="preserve">Pro ha mind. 1 Trupp (2 – 5 a, Ø alle 100 m) oder Deckungsgrad mind. 4%
Mischung zielgerecht
</t>
  </si>
  <si>
    <t>4 Tannen- und Fichten-Tannenwälder</t>
  </si>
  <si>
    <t>Ta  40 - 90%
Fi  10 - 60%
Vb  Samenbäume (Sb)
in basenreichen Ausbildungen:
Bah, WEr, ev. Es;  Samenbäume - 20%</t>
  </si>
  <si>
    <t>Einzelbäume (Ta) sowie Rotten oder Kleinkollektive (Fi)</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</si>
  <si>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</si>
  <si>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</si>
  <si>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</si>
  <si>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</si>
  <si>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t>5a stark saure, frisch bis feuchte Fichtenwälder</t>
  </si>
  <si>
    <t>Fi  70 - 100%
Vb  Samenbäume - 30%
Lä  0 - 30%</t>
  </si>
  <si>
    <t>Rotten, allenfalls Einzelbäume</t>
  </si>
  <si>
    <t>Kronenlänge mind. 2/3
Lotrechte Stämme mit guter Verankerung, nur vereinzelt starke Hänger</t>
  </si>
  <si>
    <t>Alle 10 m (100 Stellen/ha) Moderholz oder erhöhte Kleinstandorte mit Vb-Wäldchen oder Mineralerde vorhanden</t>
  </si>
  <si>
    <t>An mind. 1/3 verjüngungsgünstigen Stellen
Fi und Vb vorhanden</t>
  </si>
  <si>
    <t>Mindestens 70 Verjüngungsansätze/ha (Ø alle 12 m), Mischung zielgerecht</t>
  </si>
  <si>
    <t>5b saure bis basenreiche, frische bis wechseltrockene Fichtenwälder</t>
  </si>
  <si>
    <t>Fi  60 - 100%
Vb, Mb, Bah  Samenbäume
Randalpen hochmontan:
Fi  60 - 90%
Ta  10 - 40%</t>
  </si>
  <si>
    <t>Kleinkollektive oder Rotten, allenfalls Einzelbäume</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</si>
  <si>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</si>
  <si>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</si>
  <si>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</si>
  <si>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</si>
  <si>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NaiS-Anforderungen 'ideal' nach Standortstyp</t>
  </si>
  <si>
    <t>Ta  40 - 50%
Laubbäume  50 - 60%
Bu  30 - 50%
Fi  0 - 10%</t>
  </si>
  <si>
    <t xml:space="preserve">Genügend entwicklungsfähige Bäume in mind. 3 Ø-Klassen/ha
</t>
  </si>
  <si>
    <t>Schlussgrad normal-locker</t>
  </si>
  <si>
    <t>Höchstens wenige Kronen stark einseitig
Lotrechte Stämme mit guter Verankerung, keine starken Hänger</t>
  </si>
  <si>
    <t>Fläche mit starker Vegetations­konkurrenz &lt; 1/10</t>
  </si>
  <si>
    <t>Bei Deckungsgrad &lt; 70% mind. 50 Ta oder Bu/a (Ø alle 1.5 m) vorhanden</t>
  </si>
  <si>
    <t>Pro ha mind. 2 Trupp (2 – 5 a, Ø alle 75 m) oder Deckungsgrad mind. 7%
Mischung zielgerecht</t>
  </si>
  <si>
    <t>Laubbäume  80 - 90%
Bu  60 - 80%
Ta  10 - 20%</t>
  </si>
  <si>
    <t>Bei Deckungsgrad &lt; 70% mind. 50 Bu/a (Ø alle 1.5 m) vorhanden</t>
  </si>
  <si>
    <t>Bu  40 - 60%
Ta  30 - 50%
Fi  0 - 20%
BaH/Es  10 - 30%</t>
  </si>
  <si>
    <t>Genügend entwicklungsfähige Bäume in mind. 3 Ø-Klassen/ha</t>
  </si>
  <si>
    <t>Einzelbäume, allenfalls Kleinkollektive, Schlussgrad locker</t>
  </si>
  <si>
    <t>Kronenlänge mind. 2/3
Schlankheitsgrad &lt; 70
Lotrechte Stämme mit guter Verankerung, keine starken Hänger</t>
  </si>
  <si>
    <t>Fläche mit starker Vegetationskonkurrenz &lt; 1/4</t>
  </si>
  <si>
    <t>Bei Deckungsgrad &lt; 60% mind. 50 Bu/Ta pro a (Ø alle 1.5 m) vorhanden
in Lücken BAh vorhanden</t>
  </si>
  <si>
    <t xml:space="preserve">Pro ha mind. 3 Trupp (2 – 5 a, Ø alle 60 m) oder Deckungsgrad mind. 7%
Mischung zielgerecht
</t>
  </si>
  <si>
    <t>BAh, Es, Bul, Vb, Wer  80  -  100%
Ta  0  -  20%</t>
  </si>
  <si>
    <t>Stämme mit guter Verankerung, keine starken Hänger</t>
  </si>
  <si>
    <t>Fläche mit starker Vegetationskonkurrenz
für Bergahorn &lt; 1/10</t>
  </si>
  <si>
    <t>In allen Lücken vorhanden</t>
  </si>
  <si>
    <t>Pro ha mind. 3 Trupp (2 – 5 a, Ø alle 60 m) oder Deckungsgrad mind. 7%
Mischung zielgerecht</t>
  </si>
  <si>
    <t>Ta  50 - 70%
Fi  30 - 40%
Vb  Samenbäume
in basenreichen Ausbildungen:
Bah, WEr, ev. Es  5%</t>
  </si>
  <si>
    <t>Alle 12 m (80 Stellen/ha) Moderholz oder erhöhte Kleinstandorte mit Vogelbeer­wäldchen vorhanden
Fläche mit starker Vegetationskonkurrenz &lt; 1/4</t>
  </si>
  <si>
    <t>Bei Deckungsgrad &lt; 60% mindestens 50 Ta/a (Ø alle 1.5 m), in Lücken Fi und Vb vorhanden</t>
  </si>
  <si>
    <t>Pro ha mind. 50 Verjüngungsansätze
(Ø alle 15 m) oder Deckungsgrad mind. 6%
Mischung zielgerecht</t>
  </si>
  <si>
    <t>Fi  85 - 95%
Vb  5%
Lä  0 - 10%</t>
  </si>
  <si>
    <t>Rotten, allenfalls Einzelbäume
Schlussgrad locker-räumig</t>
  </si>
  <si>
    <t>Kronenlänge bis zum Boden
Lotrechte Stämme mit guter Verankerung, keine starken Hänger</t>
  </si>
  <si>
    <t>Alle 8 m (150 Stellen/ha) Moderholz oder erhöhte Kleinstandorte mit Vb-Wäldchen oder Mineralerde vorhanden</t>
  </si>
  <si>
    <t>An mind. 1/2 verjüngungsgünstigen Stellen
Fi und Vb vorhanden</t>
  </si>
  <si>
    <t>Mindestens 100 Verjüngungsansätze/ha (Ø alle 10 m), Mischung zielgerecht</t>
  </si>
  <si>
    <t>Fi  60 - 80%
Vb, Mb, Bah  10%
Randalpen hochmontan:
Ta  10 - 30%</t>
  </si>
  <si>
    <t>Rotten, allenfalls Einzelbäume, Schlussgrad lockerräumig</t>
  </si>
  <si>
    <t>Kronenlänge mind. 2/3
Lotrechte Stämme mit guter Verankerung, keine starken Hänger</t>
  </si>
  <si>
    <t>Alle 10 m (100 Stellen/ha) vor Schneegleiten/Schneekriechen geschützte Kleinstandorte mit Mineralerde oder Laubbäumen vorhanden</t>
  </si>
  <si>
    <t>An mind. 1/2 der verjüngungsgünstigen Stellen
Fi und Vb vorhanden</t>
  </si>
  <si>
    <t>Mindestens 80 Verjüngungsansätze/ha (Ø alle 12 m)
Mischung zielgerecht</t>
  </si>
  <si>
    <t>NaiS-Anforderungen 'minimal' nach Naturgefahr</t>
  </si>
  <si>
    <t>Keine instabilen, schweren Bäume</t>
  </si>
  <si>
    <t>Zieldurchmesser angepasst</t>
  </si>
  <si>
    <t>mind. 400 Bäume/ha mit BHD &gt; 12 cm
ev. auch Stockausschläge
Bei Öffnungen in der Falllinie Stammabstand &lt; 20 m Liegendes Holz und hohe Stöcke: als Ergänzung zu stehenden Bäumen, falls keine Sturzgefahr</t>
  </si>
  <si>
    <t>mind. 300 Bäume/ha mit BHD &gt; 24 cm
Bei Öffnungen in der Falllinie Stammabstand &lt; 20 m Liegendes Holz und hohe Stöcke: als Ergänzung zu stehenden Bäumen, falls keine Sturzgefahr</t>
  </si>
  <si>
    <t>mind. 150 Bäume/ha mit BHD &gt; 36 cm
Bei Öffnungen in der Falllinie Stammabstand &lt; 20 m Liegendes Holz und hohe Stöcke: als Ergänzung zu stehenden Bäumen, falls keine Sturzgefahr</t>
  </si>
  <si>
    <t>Zieldurchmesser angepasst liegendes Holz und hohe Stöcke als Ergänzung</t>
  </si>
  <si>
    <t>mind. 400 Bäume/ha mit BHD &gt; 12 cm
Bei Öffnungen in der Falllinie Stammabstand &lt; 20 m ev. auch Stockausschläge</t>
  </si>
  <si>
    <t>Lückengrösse max. 6 a,
bei gesicherter Verjüngung max. 12 a
Deckungsgrad dauernd &gt; 40%</t>
  </si>
  <si>
    <t>Deckungsgrad dauernd &gt; 30%</t>
  </si>
  <si>
    <t>nachhaltige Verjüngung gesichert</t>
  </si>
  <si>
    <t>Deckungsgrad dauernd &gt; 50%</t>
  </si>
  <si>
    <t>NaiS-Anforderungen 'ideal' nach Naturgefahr</t>
  </si>
  <si>
    <t>mind. 600 Bäume/ha mit BHD &gt; 12 cm
ev. auch Stockausschläge
Bei Öffnungen in der Falllinie Stammabstand &lt; 20 m Liegendes Holz und hohe Stöcke: als Ergänzung zu stehenden Bäumen, falls keine Sturzgefahr</t>
  </si>
  <si>
    <t>mind. 400 Bäume/ha mit BHD &gt; 24 cm
Bei Öffnungen in der Falllinie Stammabstand &lt; 20 m Liegendes Holz und hohe Stöcke: als Ergänzung zu stehenden Bäumen, falls keine Sturzgefahr</t>
  </si>
  <si>
    <t>mind. 200 Bäume/ha mit BHD &gt; 36 cm
Bei Öffnungen in der Falllinie Stammabstand &lt; 20 m Liegendes Holz und hohe Stöcke: als Ergänzung zu stehenden Bäumen, falls keine Sturzgefahr</t>
  </si>
  <si>
    <t>Zieldurchmesser angepasst 
liegendes Holz und hohe Stöcke als Ergänzung</t>
  </si>
  <si>
    <t>mind. 600 Bäume/ha mit BHD &gt; 12 cm
Bei Öffnungen in der Falllinie Stammabstand &lt; 20 m ev. auch Stockausschläge</t>
  </si>
  <si>
    <t>Lückengrösse max. 4 a,
bei gesicherter Verjüngung max. 8 a
Deckungsgrad dauernd und kleinflächig &gt; 60%</t>
  </si>
  <si>
    <t>keine schweren und wurfgefährdeten Bäume</t>
  </si>
  <si>
    <t>Deckungsgrad dauernd &gt; 70%</t>
  </si>
  <si>
    <t>Naturgefahren</t>
  </si>
  <si>
    <t>Ja / Nein</t>
  </si>
  <si>
    <t>Entwicklung ohne Massnahmen in</t>
  </si>
  <si>
    <t>50 Jahren</t>
  </si>
  <si>
    <t>10 Jahren</t>
  </si>
  <si>
    <t>Beschreibung</t>
  </si>
  <si>
    <t xml:space="preserve">1. Standortsgruppe: </t>
  </si>
  <si>
    <t>Nr</t>
  </si>
  <si>
    <t>Nr.</t>
  </si>
  <si>
    <t>GB.NR.
NEU</t>
  </si>
  <si>
    <t>GB.NR.
ALT</t>
  </si>
  <si>
    <t>GRUNDBUCH
GEMEINDE</t>
  </si>
  <si>
    <t>BFS.
NR.</t>
  </si>
  <si>
    <t>KÜR-
ZEL</t>
  </si>
  <si>
    <t>Adligenswil</t>
  </si>
  <si>
    <t>Luthern</t>
  </si>
  <si>
    <t>Aesch</t>
  </si>
  <si>
    <t>111/112</t>
  </si>
  <si>
    <t xml:space="preserve">Luzern </t>
  </si>
  <si>
    <t>Alberswil</t>
  </si>
  <si>
    <t>Malters</t>
  </si>
  <si>
    <t>Altbüron</t>
  </si>
  <si>
    <t>Marbach</t>
  </si>
  <si>
    <t>Altishofen</t>
  </si>
  <si>
    <t>Mauensee</t>
  </si>
  <si>
    <t>Altwis</t>
  </si>
  <si>
    <t>Meggen</t>
  </si>
  <si>
    <t>Ballwil</t>
  </si>
  <si>
    <t>Meierskappel</t>
  </si>
  <si>
    <t>Beromünster</t>
  </si>
  <si>
    <t>Menznau</t>
  </si>
  <si>
    <t>Buchrain</t>
  </si>
  <si>
    <r>
      <t xml:space="preserve">Mosen </t>
    </r>
    <r>
      <rPr>
        <sz val="6"/>
        <rFont val="Arial"/>
        <family val="2"/>
      </rPr>
      <t>(Hitzkirch)</t>
    </r>
  </si>
  <si>
    <r>
      <t xml:space="preserve">Buchs </t>
    </r>
    <r>
      <rPr>
        <sz val="6"/>
        <rFont val="Arial"/>
        <family val="2"/>
      </rPr>
      <t>(Dagmersellen)</t>
    </r>
  </si>
  <si>
    <r>
      <t xml:space="preserve">Müswangen </t>
    </r>
    <r>
      <rPr>
        <sz val="6"/>
        <rFont val="Arial"/>
        <family val="2"/>
      </rPr>
      <t>(Hitzkirch)</t>
    </r>
  </si>
  <si>
    <t>Büron</t>
  </si>
  <si>
    <t>Nebikon</t>
  </si>
  <si>
    <t>Buttisholz</t>
  </si>
  <si>
    <t>Neudorf</t>
  </si>
  <si>
    <t>Dagmersellen</t>
  </si>
  <si>
    <t>Neuenkirch</t>
  </si>
  <si>
    <t>Dierikon</t>
  </si>
  <si>
    <t>Nottwil</t>
  </si>
  <si>
    <t>Doppleschwand</t>
  </si>
  <si>
    <t>Oberkirch</t>
  </si>
  <si>
    <t>Ebersecken</t>
  </si>
  <si>
    <t>Ohmstal</t>
  </si>
  <si>
    <t>Ebikon</t>
  </si>
  <si>
    <t>Pfaffnau I + II</t>
  </si>
  <si>
    <t>Egolzwil</t>
  </si>
  <si>
    <t>Pfeffikon</t>
  </si>
  <si>
    <t>Eich</t>
  </si>
  <si>
    <t>Rain</t>
  </si>
  <si>
    <t>Emmen</t>
  </si>
  <si>
    <t xml:space="preserve">Reiden </t>
  </si>
  <si>
    <t>Entlebuch</t>
  </si>
  <si>
    <r>
      <t xml:space="preserve">Retschwil </t>
    </r>
    <r>
      <rPr>
        <sz val="6"/>
        <rFont val="Arial"/>
        <family val="2"/>
      </rPr>
      <t>(Hitzkirch)</t>
    </r>
  </si>
  <si>
    <t>Ermensee</t>
  </si>
  <si>
    <r>
      <t xml:space="preserve">Richenthal </t>
    </r>
    <r>
      <rPr>
        <sz val="6"/>
        <rFont val="Arial"/>
        <family val="2"/>
      </rPr>
      <t>(Reiden)</t>
    </r>
  </si>
  <si>
    <t>Eschenbach</t>
  </si>
  <si>
    <t>Rickenbach</t>
  </si>
  <si>
    <t>Escholzmatt</t>
  </si>
  <si>
    <t>Roggliswil</t>
  </si>
  <si>
    <t xml:space="preserve">Ettiswil </t>
  </si>
  <si>
    <t xml:space="preserve">Römerswil </t>
  </si>
  <si>
    <t>Fischbach</t>
  </si>
  <si>
    <t>Romoos</t>
  </si>
  <si>
    <t>Flühli</t>
  </si>
  <si>
    <t>Root</t>
  </si>
  <si>
    <r>
      <t>Gelfingen</t>
    </r>
    <r>
      <rPr>
        <sz val="6"/>
        <rFont val="Arial"/>
        <family val="2"/>
      </rPr>
      <t xml:space="preserve"> (Hohenrain)</t>
    </r>
  </si>
  <si>
    <t>Rothenburg</t>
  </si>
  <si>
    <t>Gettnau</t>
  </si>
  <si>
    <t>Ruswil</t>
  </si>
  <si>
    <t>Geuensee</t>
  </si>
  <si>
    <t>Schenkon</t>
  </si>
  <si>
    <t>Gisikon</t>
  </si>
  <si>
    <t>Schlierbach</t>
  </si>
  <si>
    <t>Greppen</t>
  </si>
  <si>
    <t>Schongau</t>
  </si>
  <si>
    <t>Grossdietwil</t>
  </si>
  <si>
    <t>Schötz</t>
  </si>
  <si>
    <t>Grosswangen</t>
  </si>
  <si>
    <t>Schüpfheim</t>
  </si>
  <si>
    <r>
      <t xml:space="preserve">Gunzwil </t>
    </r>
    <r>
      <rPr>
        <sz val="6"/>
        <rFont val="Arial"/>
        <family val="2"/>
      </rPr>
      <t>(Beromünster)</t>
    </r>
  </si>
  <si>
    <r>
      <t>Schwarzenbach</t>
    </r>
    <r>
      <rPr>
        <sz val="8"/>
        <rFont val="Arial"/>
        <family val="2"/>
      </rPr>
      <t xml:space="preserve"> </t>
    </r>
    <r>
      <rPr>
        <sz val="6"/>
        <rFont val="Arial"/>
        <family val="2"/>
      </rPr>
      <t>(B’münster)</t>
    </r>
  </si>
  <si>
    <r>
      <t xml:space="preserve">Hämikon </t>
    </r>
    <r>
      <rPr>
        <sz val="6"/>
        <rFont val="Arial"/>
        <family val="2"/>
      </rPr>
      <t>(Hohenrain)</t>
    </r>
  </si>
  <si>
    <t>Schwarzenberg</t>
  </si>
  <si>
    <t>Hasle</t>
  </si>
  <si>
    <t>Sempach</t>
  </si>
  <si>
    <t>Hergiswil</t>
  </si>
  <si>
    <r>
      <t xml:space="preserve">Sulz </t>
    </r>
    <r>
      <rPr>
        <sz val="6"/>
        <rFont val="Arial"/>
        <family val="2"/>
      </rPr>
      <t>(Hitzkirch)</t>
    </r>
  </si>
  <si>
    <r>
      <t>Herlisberg</t>
    </r>
    <r>
      <rPr>
        <sz val="6"/>
        <rFont val="Arial"/>
        <family val="2"/>
      </rPr>
      <t xml:space="preserve"> (Römerswil)</t>
    </r>
  </si>
  <si>
    <t>Sursee</t>
  </si>
  <si>
    <t>Hildisrieden</t>
  </si>
  <si>
    <t>Triengen</t>
  </si>
  <si>
    <t>Hitzkirch</t>
  </si>
  <si>
    <t>Udligenswil</t>
  </si>
  <si>
    <t>Hochdorf</t>
  </si>
  <si>
    <r>
      <t xml:space="preserve">Uffikon </t>
    </r>
    <r>
      <rPr>
        <sz val="6"/>
        <rFont val="Arial"/>
        <family val="2"/>
      </rPr>
      <t>(Dagmersellen)</t>
    </r>
  </si>
  <si>
    <t>Hohenrain</t>
  </si>
  <si>
    <t>Ufhusen</t>
  </si>
  <si>
    <t>Honau</t>
  </si>
  <si>
    <t>Vitznau</t>
  </si>
  <si>
    <t>Horw</t>
  </si>
  <si>
    <t>Wauwil</t>
  </si>
  <si>
    <t>Inwil</t>
  </si>
  <si>
    <t>Weggis</t>
  </si>
  <si>
    <t>Knutwil</t>
  </si>
  <si>
    <t>Wikon</t>
  </si>
  <si>
    <r>
      <t xml:space="preserve">Kottwil </t>
    </r>
    <r>
      <rPr>
        <sz val="6"/>
        <rFont val="Arial"/>
        <family val="2"/>
      </rPr>
      <t>(Ettiswil)</t>
    </r>
  </si>
  <si>
    <r>
      <t xml:space="preserve">Wilihof </t>
    </r>
    <r>
      <rPr>
        <sz val="6"/>
        <rFont val="Arial"/>
        <family val="2"/>
      </rPr>
      <t>(Triengen)</t>
    </r>
  </si>
  <si>
    <t>Kriens</t>
  </si>
  <si>
    <t>528/529</t>
  </si>
  <si>
    <t>105/106</t>
  </si>
  <si>
    <t>Willisau</t>
  </si>
  <si>
    <r>
      <t>Kulmerau</t>
    </r>
    <r>
      <rPr>
        <sz val="8.5"/>
        <rFont val="Arial"/>
        <family val="2"/>
      </rPr>
      <t xml:space="preserve"> </t>
    </r>
    <r>
      <rPr>
        <sz val="6"/>
        <rFont val="Arial"/>
        <family val="2"/>
      </rPr>
      <t>(Triengen)</t>
    </r>
  </si>
  <si>
    <r>
      <t xml:space="preserve">Willisau-Land </t>
    </r>
    <r>
      <rPr>
        <sz val="6"/>
        <rFont val="Arial"/>
        <family val="2"/>
      </rPr>
      <t>(Willisau)</t>
    </r>
  </si>
  <si>
    <r>
      <t xml:space="preserve">Langnau </t>
    </r>
    <r>
      <rPr>
        <sz val="6"/>
        <rFont val="Arial"/>
        <family val="2"/>
      </rPr>
      <t>(Reiden)</t>
    </r>
  </si>
  <si>
    <r>
      <t>Willisau-Stadt (</t>
    </r>
    <r>
      <rPr>
        <sz val="6"/>
        <rFont val="Arial"/>
        <family val="2"/>
      </rPr>
      <t>Willisau)</t>
    </r>
  </si>
  <si>
    <r>
      <t xml:space="preserve">Lieli </t>
    </r>
    <r>
      <rPr>
        <sz val="6"/>
        <rFont val="Arial"/>
        <family val="2"/>
      </rPr>
      <t>(Hohenrain)</t>
    </r>
  </si>
  <si>
    <r>
      <t>Winikon</t>
    </r>
    <r>
      <rPr>
        <sz val="6"/>
        <rFont val="Arial"/>
        <family val="2"/>
      </rPr>
      <t xml:space="preserve"> (Triengen)</t>
    </r>
  </si>
  <si>
    <r>
      <t xml:space="preserve">Littau </t>
    </r>
    <r>
      <rPr>
        <sz val="6"/>
        <rFont val="Arial"/>
        <family val="2"/>
      </rPr>
      <t>(Luzern)</t>
    </r>
  </si>
  <si>
    <t>Wolhusen</t>
  </si>
  <si>
    <t>16.04.2010 buu</t>
  </si>
  <si>
    <t>Zell</t>
  </si>
  <si>
    <t xml:space="preserve">GRUNDBUCH- / GEMEINDEVERZEICHNIS </t>
  </si>
  <si>
    <t>Stand: 20. April 2010</t>
  </si>
  <si>
    <t xml:space="preserve">Nr. </t>
  </si>
  <si>
    <t>Ausgewählte Gemeinde</t>
  </si>
  <si>
    <t>Schutzwaldpflege</t>
  </si>
  <si>
    <t xml:space="preserve">Schutzwaldpflege </t>
  </si>
  <si>
    <t>Eingangswerte EM</t>
  </si>
  <si>
    <t>Standortsgruppen</t>
  </si>
  <si>
    <t>Standortsgruppen und Naturgefahren</t>
  </si>
  <si>
    <t>4 Hochwasser, Einzugsgebiet, gehemmt durchlässige Böden, flach- bis tiefgründig o. normal durchlässige Böden, mittel- bis tiefgründig; gross/mittel</t>
  </si>
  <si>
    <t>Ausgewählte Standortsgruppe</t>
  </si>
  <si>
    <t>Ausgewählte Naturgefahr</t>
  </si>
  <si>
    <t>1a</t>
  </si>
  <si>
    <t>1b</t>
  </si>
  <si>
    <t>5a</t>
  </si>
  <si>
    <t>5b</t>
  </si>
  <si>
    <t>Ausgewählter Zieltyp</t>
  </si>
  <si>
    <t>Zieltyp</t>
  </si>
  <si>
    <t>Nr. für Zieltyp</t>
  </si>
  <si>
    <t>Zieltyp Kt. LU:</t>
  </si>
  <si>
    <t>1 Steinschlag, Entstehungsgebiet; mittel</t>
  </si>
  <si>
    <t>1 Steinschlag, Transitgebiet, Steine Ø ca. 40 cm; gross</t>
  </si>
  <si>
    <t>1 Steinschlag, Transitgebiet, Steine Ø ca. 40 - 60 cm; gross</t>
  </si>
  <si>
    <t>1 Steinschlag, Transitgebiet, Steine Ø ca. 60 - 180 cm; gross</t>
  </si>
  <si>
    <t>1 Steinschlag, Auslauf-/Ablagerungsgebiet; gross</t>
  </si>
  <si>
    <t>2 Rutsch / Murgang, Entstehungsgebiet; gross</t>
  </si>
  <si>
    <t>2 Rutsch / Murgang, Infiltrationsgebiet, Rutschhorizont tiefer 2m, Wasserhaushalt beeinflussbar; mittel</t>
  </si>
  <si>
    <t>2 Rutsch / Murgang, Infiltrationsgebiet, Rutschhorizont tiefer 2m, Wasserhaushalt kaum beeinflussbar; gering</t>
  </si>
  <si>
    <t>3 Lawine, subalpine und hochmontane Nadelwälder, Entstehungsgebiet, Hangneigung 30-35° (58-70%); gross</t>
  </si>
  <si>
    <t>3 Lawine, subalpine und hochmontane Nadelwälder, Entstehungsgebiet, Hangneigung 35-40° (70-84%); gross</t>
  </si>
  <si>
    <t>3 Lawine, subalpine und hochmontane Nadelwälder, Entstehungsgebiet, Hangneigung 40-45° (84-100%); gross</t>
  </si>
  <si>
    <t>3 Lawine, subalpine und hochmontane Nadelwälder, Entstehungsgebiet, Hangneigung &gt;45° (&gt;100%); gross</t>
  </si>
  <si>
    <t>3 Lawine, ober- und unter­montane Laub- und Mischwälder, Entstehungsgebiet, Hangneigung 35-40° (70-84%); gross</t>
  </si>
  <si>
    <t>3 Lawine, ober- und unter­montane Laub- und Mischwälder, Entstehungsgebiet, Hangneigung 40-45° (84-100%); gross</t>
  </si>
  <si>
    <t>3 Lawine, ober- und unter­montane Laub- und Mischwälder, Entstehungsgebiet, Hangneigung &gt;45° (&gt;100%); gross</t>
  </si>
  <si>
    <t>Projektleitung</t>
  </si>
  <si>
    <t>Beiträge externe Projektleitung</t>
  </si>
  <si>
    <t>besonderer Aufwand</t>
  </si>
  <si>
    <t>Projektleitung durch Revierförster</t>
  </si>
  <si>
    <t>m'</t>
  </si>
  <si>
    <t>Mehrwertsteuer</t>
  </si>
  <si>
    <t>Version:</t>
  </si>
  <si>
    <t>1. Sockelbeitrag Schutzwaldleistung</t>
  </si>
  <si>
    <t>CHF/ha</t>
  </si>
  <si>
    <t>Grundpauschale (nicht kumulierbar!)</t>
  </si>
  <si>
    <t>1.1.1</t>
  </si>
  <si>
    <t>Wald mit besonderer Schutzfunktion</t>
  </si>
  <si>
    <t>1.1.2</t>
  </si>
  <si>
    <t>Wald mit Hochwasserschutzfunktion (Typ 4&amp;5)</t>
  </si>
  <si>
    <t>Bonus (nicht kumulierbar!)</t>
  </si>
  <si>
    <t>1.2.1</t>
  </si>
  <si>
    <t>Gut strukturieret Wälder mit nachhltiger Durchmesserverteilung</t>
  </si>
  <si>
    <t>1.2.2</t>
  </si>
  <si>
    <t>Letzter Eingriff zugunsten gut strukturierter Bestände</t>
  </si>
  <si>
    <t>2. Rahmenbedingungen (Auflagen / Einschränkungen)</t>
  </si>
  <si>
    <t>Anzahl</t>
  </si>
  <si>
    <t>Einheit</t>
  </si>
  <si>
    <t>Allgemeine Auflagen</t>
  </si>
  <si>
    <t>Erhalt von Stabilitätsträgern pro ha</t>
  </si>
  <si>
    <t>Rücken mit Seilkran</t>
  </si>
  <si>
    <t>%</t>
  </si>
  <si>
    <t>Schlagräumung zu Gunsten Naturverjüngung</t>
  </si>
  <si>
    <t>Einschränkungen auf Grund der Naturgefahr</t>
  </si>
  <si>
    <t xml:space="preserve">Stämme gezielt im Bestand deponieren </t>
  </si>
  <si>
    <t>liegengelassene Fi-Stämme entrinden</t>
  </si>
  <si>
    <t>hohe Stöcke (60-100 cm )</t>
  </si>
  <si>
    <t xml:space="preserve">hohe Fi-Stöcke entrinden </t>
  </si>
  <si>
    <t>Einschränkungen auf Grund des Standorttyps</t>
  </si>
  <si>
    <t xml:space="preserve">Moderholz gezielt liegen lassen </t>
  </si>
  <si>
    <t>liegengelassene Fi-Stämme streifen</t>
  </si>
  <si>
    <t>Moderholzstöcke (ca. 40cm oder Höhe Bodenveg.)</t>
  </si>
  <si>
    <t xml:space="preserve">Fi-Moderholzstöcke entrinden </t>
  </si>
  <si>
    <t>CHF / Einheit</t>
  </si>
  <si>
    <t>Stk.</t>
  </si>
  <si>
    <t>a</t>
  </si>
  <si>
    <t>Betrag</t>
  </si>
  <si>
    <t xml:space="preserve">Stundenentschädigung </t>
  </si>
  <si>
    <t>CHF/h</t>
  </si>
  <si>
    <t xml:space="preserve">Schlagabraum sicher deponieren (Gerinneeinhang) </t>
  </si>
  <si>
    <t>adl</t>
  </si>
  <si>
    <t>aes</t>
  </si>
  <si>
    <t>alb</t>
  </si>
  <si>
    <t>aln</t>
  </si>
  <si>
    <t>alh</t>
  </si>
  <si>
    <t>alw</t>
  </si>
  <si>
    <t>bal</t>
  </si>
  <si>
    <t>ber</t>
  </si>
  <si>
    <t>bur</t>
  </si>
  <si>
    <t>bus</t>
  </si>
  <si>
    <t>bue</t>
  </si>
  <si>
    <t>but</t>
  </si>
  <si>
    <t>dag</t>
  </si>
  <si>
    <t>die</t>
  </si>
  <si>
    <t>dop</t>
  </si>
  <si>
    <t>ebe</t>
  </si>
  <si>
    <t>ebi</t>
  </si>
  <si>
    <t>ego</t>
  </si>
  <si>
    <t>eic</t>
  </si>
  <si>
    <t>emm</t>
  </si>
  <si>
    <t>ent</t>
  </si>
  <si>
    <t>erm</t>
  </si>
  <si>
    <t>esb</t>
  </si>
  <si>
    <t>esm</t>
  </si>
  <si>
    <t>ett</t>
  </si>
  <si>
    <t>fis</t>
  </si>
  <si>
    <t>flu</t>
  </si>
  <si>
    <t>gel</t>
  </si>
  <si>
    <t>get</t>
  </si>
  <si>
    <t>geu</t>
  </si>
  <si>
    <t>gis</t>
  </si>
  <si>
    <t>gre</t>
  </si>
  <si>
    <t>grd</t>
  </si>
  <si>
    <t>grw</t>
  </si>
  <si>
    <t>gun</t>
  </si>
  <si>
    <t>hae</t>
  </si>
  <si>
    <t>has</t>
  </si>
  <si>
    <t>hew</t>
  </si>
  <si>
    <t>heb</t>
  </si>
  <si>
    <t>hil</t>
  </si>
  <si>
    <t>hit</t>
  </si>
  <si>
    <t>hoc</t>
  </si>
  <si>
    <t>hoh</t>
  </si>
  <si>
    <t>hon</t>
  </si>
  <si>
    <t>hor</t>
  </si>
  <si>
    <t>inw</t>
  </si>
  <si>
    <t>knu</t>
  </si>
  <si>
    <t>kot</t>
  </si>
  <si>
    <t>kri</t>
  </si>
  <si>
    <t>kul</t>
  </si>
  <si>
    <t>lan</t>
  </si>
  <si>
    <t>lie</t>
  </si>
  <si>
    <t>lit</t>
  </si>
  <si>
    <t>lut</t>
  </si>
  <si>
    <t>luz</t>
  </si>
  <si>
    <t>mal</t>
  </si>
  <si>
    <t>mar</t>
  </si>
  <si>
    <t>mau</t>
  </si>
  <si>
    <t>meg</t>
  </si>
  <si>
    <t>mei</t>
  </si>
  <si>
    <t>men</t>
  </si>
  <si>
    <t>mos</t>
  </si>
  <si>
    <t>mue</t>
  </si>
  <si>
    <t>neb</t>
  </si>
  <si>
    <t>ned</t>
  </si>
  <si>
    <t>nek</t>
  </si>
  <si>
    <t>not</t>
  </si>
  <si>
    <t>obe</t>
  </si>
  <si>
    <t>ohm</t>
  </si>
  <si>
    <t>pfa</t>
  </si>
  <si>
    <t>pfe</t>
  </si>
  <si>
    <t>rai</t>
  </si>
  <si>
    <t>rei</t>
  </si>
  <si>
    <t>ret</t>
  </si>
  <si>
    <t>rit</t>
  </si>
  <si>
    <t>rib</t>
  </si>
  <si>
    <t>rog</t>
  </si>
  <si>
    <t>roe</t>
  </si>
  <si>
    <t>rom</t>
  </si>
  <si>
    <t>roo</t>
  </si>
  <si>
    <t>rot</t>
  </si>
  <si>
    <t>rus</t>
  </si>
  <si>
    <t>sko</t>
  </si>
  <si>
    <t>sba</t>
  </si>
  <si>
    <t>sgu</t>
  </si>
  <si>
    <t>stz</t>
  </si>
  <si>
    <t>shm</t>
  </si>
  <si>
    <t>sbh</t>
  </si>
  <si>
    <t>sbg</t>
  </si>
  <si>
    <t>sem</t>
  </si>
  <si>
    <t>sul</t>
  </si>
  <si>
    <t>sur</t>
  </si>
  <si>
    <t>tri</t>
  </si>
  <si>
    <t>udl</t>
  </si>
  <si>
    <t>uff</t>
  </si>
  <si>
    <t>ufh</t>
  </si>
  <si>
    <t>vit</t>
  </si>
  <si>
    <t>wau</t>
  </si>
  <si>
    <t>weg</t>
  </si>
  <si>
    <t>wik</t>
  </si>
  <si>
    <t>wih</t>
  </si>
  <si>
    <t>wil</t>
  </si>
  <si>
    <t>wis</t>
  </si>
  <si>
    <t>win</t>
  </si>
  <si>
    <t>wol</t>
  </si>
  <si>
    <t>zel</t>
  </si>
  <si>
    <t xml:space="preserve">Gemeinde/ Ort: </t>
  </si>
  <si>
    <t>Weiserfläche Nr.:</t>
  </si>
  <si>
    <t>Wirkungsanalyse</t>
  </si>
  <si>
    <t>Wurden die Etappenziele erreicht?</t>
  </si>
  <si>
    <t>&gt; Was hat sich verändert?
&gt; Was sind die Ursachen?
&gt; Waren die Massnahmen wirksam?</t>
  </si>
  <si>
    <t>Bemerkungen:</t>
  </si>
  <si>
    <t>NaiS Formular 5 Kanton Luzern  -  Wirkungsanalyse</t>
  </si>
  <si>
    <t>Beurteilung und Fragestellung Nr.</t>
  </si>
  <si>
    <t xml:space="preserve">
Zustand 
</t>
  </si>
  <si>
    <t>3. Zustand, Entwicklungstendenz, Fragestellung, Etappenziel und Wirkungsanalyse</t>
  </si>
  <si>
    <t>Sörenberg / Flühli, Hagleren</t>
  </si>
  <si>
    <t>Silvio Covi, Moritz Fischer</t>
  </si>
  <si>
    <r>
      <t>NaiS / Formular 2 (Rückseite)</t>
    </r>
    <r>
      <rPr>
        <sz val="10"/>
        <rFont val="Arial"/>
        <family val="2"/>
      </rPr>
      <t xml:space="preserve">              </t>
    </r>
  </si>
  <si>
    <t>Erläuterungen "Herleitung Handlungsbedarf"</t>
  </si>
  <si>
    <t>W.-Fl. Nr.:</t>
  </si>
  <si>
    <t>Gemeinde / Ort:</t>
  </si>
  <si>
    <t xml:space="preserve">Fussnote Nr. </t>
  </si>
  <si>
    <t xml:space="preserve"> Beschreibung:</t>
  </si>
  <si>
    <t>*</t>
  </si>
  <si>
    <t>50d (57), da am Übergang zu subalpin Weisstanne im Anforderungsprofil unterer Gabelwert, d.h. 40% Ta
Übrige Anforderungen 50 NaiS</t>
  </si>
  <si>
    <t>Viele verletzte Bäume im unteren Bereich des Stammes (Steinschlag?)</t>
  </si>
  <si>
    <t xml:space="preserve">Die Kronenlängen am Rande der Verjüngungsöffnungen sind grösser 1/2 Baumlänge, die Ränder sind stabil.  </t>
  </si>
  <si>
    <t>Die für die Moderholzverjüngung liegengelassenen Bäume liegen so, dass sie durch den Schnee nicht verschoben werden (ideal in Falllinie), 
gut bewährt haben sich Stachelbäume (ungefähr 50 cm lange Aststummel stehen lassen, diese verankern sich im Boden).</t>
  </si>
  <si>
    <t>Bemerkungen / Beobachtungen 11.10.2019                         Bearbeiter: Silvio Covi, Moritz Fischer</t>
  </si>
  <si>
    <t>Ränder immer noch stabil. Generell keine neuen Käferbäume ausser ganz wenige nach Burglind.</t>
  </si>
  <si>
    <t>wie Zustand 2009</t>
  </si>
  <si>
    <t>In jeder Öffnung eine Ta-Rotten etabliert. 20% der Verj.-Lücken mit Fi und Vbe bestockt. Mind. ein Teil der Vbe sind unverbissen.</t>
  </si>
  <si>
    <t>30% der Fläche von Kaferloch (Ecke III) mit Fi-und Vbe Aufwuchs bestockt.</t>
  </si>
  <si>
    <t>Ta</t>
  </si>
  <si>
    <t>Fi</t>
  </si>
  <si>
    <t>Fi     100%</t>
  </si>
  <si>
    <t>Genügend entwicklungsfähige Bäume in 1 Durchmesserklasse pro ha (35-50 cm)</t>
  </si>
  <si>
    <t>DG 90%.
Keine  Lücken.</t>
  </si>
  <si>
    <t>Kein Moderholz, aber auch nicht nötig für 50d.
Fläche mit starker Vegetationskonkurrenz &lt; 1/2.</t>
  </si>
  <si>
    <t>Kein Anwuchs.
In Öffnung bei Eckpunkt IV: 
DG &lt;0.6, Fi-Verjüngung vorhanden.</t>
  </si>
  <si>
    <t>Kein Aufwuchs.
In Öffnung bei Eckpunkt IV Aufwuchs vorhanden.
Ta fehlt auf ganzer Fläche.</t>
  </si>
  <si>
    <t>In Käferfläche fast keine Verjüngung vorhanden , lediglich bei F1 unmittelbar bei Moderholz 2-3 Fi Verjüngungsansätze.
→ wir vermuten, dass nach dichter Bestockung der Boden bis zur Keimfähigkeit auf dieser Höhenstufe ca 10 Jahre braucht.</t>
  </si>
  <si>
    <t>In Käferfläche unmittelbar unterhalb Eisen FS 1 Fi Aufwuchs noch vorhanden. Knapp genügend Licht.
In der Käferfläche beim ehemaligen Wurzelteller 3 - 4 Fi im Anwuchs, mitten in den Heidelbeeren 1 Fi im Aufwuchs, Licht nicht zu üppig!
Als Verjüngungs Öffnung ist die Fläche vermutlich zu klein, Vorsicht aber wegen Trockenheit!</t>
  </si>
  <si>
    <t>Stabilitätsträger herausgeformt. Keine Hänger + stark verletzte Bäume.
Allerdings: Eingriff soll sich auf Rotten konzentrieren!</t>
  </si>
  <si>
    <r>
      <t xml:space="preserve">Rottenstruktur erkennbar </t>
    </r>
    <r>
      <rPr>
        <b/>
        <sz val="8"/>
        <color rgb="FFFF0000"/>
        <rFont val="Arial"/>
        <family val="2"/>
      </rPr>
      <t>(3)</t>
    </r>
    <r>
      <rPr>
        <sz val="8"/>
        <rFont val="Arial"/>
        <family val="2"/>
      </rPr>
      <t>; drei Öffnungen (ungef. 10x50m) vorhanden; Lückenlänge in Falllinie deutlich kleiner 55m</t>
    </r>
  </si>
  <si>
    <r>
      <t xml:space="preserve">Kronenlänge 1/3 bis 1/2, ungenügend.
Schlankheitsgrad &lt;80.
Nur vereinzelt starke Hänger.   </t>
    </r>
    <r>
      <rPr>
        <b/>
        <sz val="8"/>
        <color rgb="FFFF0000"/>
        <rFont val="Arial"/>
        <family val="2"/>
      </rPr>
      <t>(2)</t>
    </r>
  </si>
  <si>
    <r>
      <t xml:space="preserve">Hohe Stöcke (mind. so hoch wie Vegetation), pro Verjüngungsöffnung mehrere liegende Bäume
Druchmesser &gt; 30cm </t>
    </r>
    <r>
      <rPr>
        <b/>
        <sz val="8"/>
        <color rgb="FFFF0000"/>
        <rFont val="Arial"/>
        <family val="2"/>
      </rPr>
      <t>(4)</t>
    </r>
  </si>
  <si>
    <t>a)</t>
  </si>
  <si>
    <t>b)</t>
  </si>
  <si>
    <t>Moderholz muss genügend grossen ø aufweisen und braucht sehr lange, bis es für die Verj. geeignet ist (&gt; 20 Jahre).
Stachelbäume (vergl. Vorschlag 1. Aunahme) haben sich sehr gut bewährt. Siemüssen aber richtig platziert sein (Helikopter)</t>
  </si>
  <si>
    <t>c)</t>
  </si>
  <si>
    <r>
      <t xml:space="preserve">
Zustand
</t>
    </r>
    <r>
      <rPr>
        <b/>
        <sz val="8"/>
        <color rgb="FFFF0000"/>
        <rFont val="Arial"/>
        <family val="2"/>
      </rPr>
      <t>2019
analog 25.09.2009</t>
    </r>
  </si>
  <si>
    <r>
      <t xml:space="preserve">Etappenziel
</t>
    </r>
    <r>
      <rPr>
        <b/>
        <sz val="8"/>
        <color rgb="FFFF0000"/>
        <rFont val="Arial"/>
        <family val="2"/>
      </rPr>
      <t>2034</t>
    </r>
    <r>
      <rPr>
        <sz val="8"/>
        <rFont val="Arial"/>
        <family val="2"/>
      </rPr>
      <t xml:space="preserve">
</t>
    </r>
  </si>
  <si>
    <t xml:space="preserve">Für den Zustand 2019 wurde der Zustand 2009 übernommen. Auf der Fläche sind seit 2009 kaum Veränderungen eingetreten.
Ein Eingriff wurde leider noch nicht ausgeführt. Mit diesem muss vermutlich nochmals zugewartet werden bis die Bedingungen bez. Borkenkäfer günstig sind. 
Der Beurteilungshorizont wurde nochmals auf 15 Jahre festgelegt (2034!). Die Entwicklungen auf der Fläche werden Zeit brauchen. Daher sollte der Eingriff sobald wie möglich ausgeführt werden. </t>
  </si>
  <si>
    <t>Auch die Etappenziele wurden von 2009 übernommen. Einzig beim Moderholz sind wir der Meinung, dass es dieses braucht und es bei dieser Öffnungsgrösse nicht genügt, nur 1 Stamm liegen zu lassen. 
Völlig unbestritten ist die Tatsache, dass der Boden Zeit brauchen wird, bis sich die Verjüngung einstellt. Hohe Stöcke sind zwingend!</t>
  </si>
  <si>
    <t>Von Form 2 Rück vom 25.09.2009 übernommen</t>
  </si>
  <si>
    <t>Fragestellungen 25.09.2010 Form 1:</t>
  </si>
  <si>
    <t xml:space="preserve">* </t>
  </si>
  <si>
    <t>Welche Öffnungen (Flächengrösse, Ausrichtung) ist für eine optimale Verjüngungsgunst notwendig?</t>
  </si>
  <si>
    <t>Erhöhung des Ta-Anteils. Suche nach günstiger + erfolgreicher Pflanzungs- + Verbisschutzart</t>
  </si>
  <si>
    <t>Angepasster Pflegetournus sowie Anzahl Verjüngungsflächen finden und festlegen (ohne dabei den Bestand zu destabilisieren)</t>
  </si>
  <si>
    <t>Suche nach optimaler Strukturbildung des Bestandes (Gegen Einflüsse Wind, Schneebruch, Borkenkäferbefall, Schneekriechen)</t>
  </si>
  <si>
    <t>Zeitdauer und Bedingungen (Licht, Wärme, Exposition, Moderholz) bis sich auf den jetzt vegetationslosen Nadelteppichen Verjüngung etabliert, d.h. bis Anwuchs vorhanden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</si>
</sst>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 &quot;Punkte&quot;"/>
    <numFmt numFmtId="165" formatCode="0.0"/>
  </numFmts>
  <fonts count="45" x14ac:knownFonts="1">
    <font>
      <sz val="10"/>
      <name val="Arial"/>
    </font>
    <font>
      <sz val="10"/>
      <name val="Arial"/>
      <family val="2"/>
    </font>
    <font>
      <b/>
      <sz val="9"/>
      <name val="Arial"/>
      <family val="2"/>
    </font>
    <font>
      <sz val="10"/>
      <name val="Arial"/>
      <family val="2"/>
    </font>
    <font>
      <b/>
      <sz val="11"/>
      <name val="Arial"/>
      <family val="2"/>
    </font>
    <font>
      <sz val="9"/>
      <name val="Arial"/>
      <family val="2"/>
    </font>
    <font>
      <sz val="8"/>
      <name val="Arial"/>
      <family val="2"/>
    </font>
    <font>
      <sz val="8"/>
      <name val="Arial"/>
      <family val="2"/>
    </font>
    <font>
      <sz val="11"/>
      <name val="Arial"/>
      <family val="2"/>
    </font>
    <font>
      <sz val="8"/>
      <name val="Symbol"/>
      <family val="1"/>
      <charset val="2"/>
    </font>
    <font>
      <b/>
      <sz val="8"/>
      <name val="Arial"/>
      <family val="2"/>
    </font>
    <font>
      <sz val="6"/>
      <name val="Arial"/>
      <family val="2"/>
    </font>
    <font>
      <b/>
      <sz val="10"/>
      <name val="Arial"/>
      <family val="2"/>
    </font>
    <font>
      <b/>
      <sz val="14"/>
      <name val="Arial"/>
      <family val="2"/>
    </font>
    <font>
      <i/>
      <sz val="10"/>
      <name val="Arial"/>
      <family val="2"/>
    </font>
    <font>
      <sz val="10"/>
      <name val="Arial"/>
      <family val="2"/>
    </font>
    <font>
      <sz val="10"/>
      <color indexed="10"/>
      <name val="Arial"/>
      <family val="2"/>
    </font>
    <font>
      <sz val="14"/>
      <name val="Arial"/>
      <family val="2"/>
    </font>
    <font>
      <sz val="12"/>
      <name val="Arial"/>
      <family val="2"/>
    </font>
    <font>
      <b/>
      <sz val="14"/>
      <color indexed="10"/>
      <name val="Arial"/>
      <family val="2"/>
    </font>
    <font>
      <i/>
      <sz val="9"/>
      <name val="Arial"/>
      <family val="2"/>
    </font>
    <font>
      <sz val="9"/>
      <color indexed="8"/>
      <name val="Arial"/>
      <family val="2"/>
    </font>
    <font>
      <i/>
      <sz val="9"/>
      <color indexed="8"/>
      <name val="Arial"/>
      <family val="2"/>
    </font>
    <font>
      <sz val="8.5"/>
      <name val="Arial"/>
      <family val="2"/>
    </font>
    <font>
      <sz val="6"/>
      <name val="Arial"/>
      <family val="2"/>
    </font>
    <font>
      <b/>
      <i/>
      <sz val="9"/>
      <name val="Arial"/>
      <family val="2"/>
    </font>
    <font>
      <b/>
      <i/>
      <sz val="10"/>
      <name val="Arial"/>
      <family val="2"/>
    </font>
    <font>
      <b/>
      <sz val="12"/>
      <name val="Arial"/>
      <family val="2"/>
    </font>
    <font>
      <i/>
      <sz val="14"/>
      <name val="Arial"/>
      <family val="2"/>
    </font>
    <font>
      <i/>
      <sz val="16"/>
      <name val="Arial"/>
      <family val="2"/>
    </font>
    <font>
      <b/>
      <sz val="18"/>
      <name val="Arial"/>
      <family val="2"/>
    </font>
    <font>
      <sz val="10"/>
      <color indexed="10"/>
      <name val="Arial"/>
      <family val="2"/>
    </font>
    <font>
      <sz val="12"/>
      <color indexed="10"/>
      <name val="Arial"/>
      <family val="2"/>
    </font>
    <font>
      <b/>
      <sz val="10"/>
      <color indexed="10"/>
      <name val="Arial"/>
      <family val="2"/>
    </font>
    <font>
      <b/>
      <sz val="12"/>
      <color indexed="10"/>
      <name val="Arial"/>
      <family val="2"/>
    </font>
    <font>
      <sz val="10"/>
      <name val="Arial"/>
      <family val="2"/>
    </font>
    <font>
      <sz val="10"/>
      <color indexed="9"/>
      <name val="Arial"/>
      <family val="2"/>
    </font>
    <font>
      <sz val="11"/>
      <color theme="1"/>
      <name val="Calibri"/>
      <family val="2"/>
      <scheme val="minor"/>
    </font>
    <font>
      <sz val="10"/>
      <color rgb="FF000000"/>
      <name val="Arial"/>
      <family val="2"/>
    </font>
    <font>
      <sz val="7"/>
      <name val="Arial"/>
      <family val="2"/>
    </font>
    <font>
      <b/>
      <sz val="11"/>
      <color indexed="10"/>
      <name val="Arial"/>
      <family val="2"/>
    </font>
    <font>
      <sz val="7"/>
      <color indexed="10"/>
      <name val="Arial"/>
      <family val="2"/>
    </font>
    <font>
      <sz val="9"/>
      <color indexed="10"/>
      <name val="Arial"/>
      <family val="2"/>
    </font>
    <font>
      <b/>
      <sz val="8"/>
      <color rgb="FFFF0000"/>
      <name val="Arial"/>
      <family val="2"/>
    </font>
    <font>
      <b/>
      <sz val="9"/>
      <color rgb="FFFF0000"/>
      <name val="Arial"/>
      <family val="2"/>
    </font>
  </fonts>
  <fills count="6">
    <fill>
      <patternFill patternType="none"/>
    </fill>
    <fill>
      <patternFill patternType="gray125"/>
    </fill>
    <fill>
      <patternFill patternType="solid">
        <fgColor indexed="22"/>
        <bgColor indexed="64"/>
      </patternFill>
    </fill>
    <fill>
      <patternFill patternType="lightHorizontal">
        <fgColor indexed="55"/>
      </patternFill>
    </fill>
    <fill>
      <patternFill patternType="lightVertical">
        <fgColor indexed="55"/>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indexed="64"/>
      </right>
      <top style="thick">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medium">
        <color auto="1"/>
      </left>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2">
    <xf numFmtId="0" fontId="0" fillId="0" borderId="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0" fontId="3" fillId="0" borderId="0"/>
    <xf numFmtId="0" fontId="37" fillId="0" borderId="0"/>
    <xf numFmtId="0" fontId="1" fillId="0" borderId="0"/>
  </cellStyleXfs>
  <cellXfs count="433">
    <xf numFmtId="0" fontId="0" fillId="0" borderId="0" xfId="0"/>
    <xf numFmtId="0" fontId="3" fillId="0" borderId="0" xfId="0" applyFont="1"/>
    <xf numFmtId="0" fontId="13" fillId="0" borderId="0" xfId="0" applyFont="1" applyAlignment="1">
      <alignment vertical="top"/>
    </xf>
    <xf numFmtId="0" fontId="0" fillId="0" borderId="0" xfId="0"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0" fillId="0" borderId="1" xfId="0" applyBorder="1" applyAlignment="1">
      <alignment vertical="top" wrapText="1"/>
    </xf>
    <xf numFmtId="0" fontId="12" fillId="0" borderId="0" xfId="0" applyFont="1"/>
    <xf numFmtId="0" fontId="15" fillId="0" borderId="0" xfId="0" applyFont="1"/>
    <xf numFmtId="0" fontId="15" fillId="0" borderId="0" xfId="0" applyFont="1" applyAlignment="1"/>
    <xf numFmtId="0" fontId="17"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18" fillId="0" borderId="0" xfId="0" applyFont="1"/>
    <xf numFmtId="0" fontId="1" fillId="0" borderId="0" xfId="0" applyFont="1"/>
    <xf numFmtId="0" fontId="0" fillId="0" borderId="0" xfId="0" applyBorder="1" applyAlignment="1"/>
    <xf numFmtId="0" fontId="15" fillId="0" borderId="0" xfId="0" applyFont="1" applyBorder="1"/>
    <xf numFmtId="0" fontId="18" fillId="0" borderId="0" xfId="0" applyFont="1" applyBorder="1" applyAlignment="1"/>
    <xf numFmtId="0" fontId="3" fillId="0" borderId="0" xfId="0" applyFont="1" applyBorder="1"/>
    <xf numFmtId="0" fontId="0" fillId="0" borderId="0" xfId="0" applyBorder="1" applyAlignment="1">
      <alignment vertical="top" wrapText="1"/>
    </xf>
    <xf numFmtId="0" fontId="13" fillId="0" borderId="0" xfId="0" applyFont="1"/>
    <xf numFmtId="0" fontId="0" fillId="0" borderId="0" xfId="0" applyBorder="1"/>
    <xf numFmtId="0" fontId="13" fillId="0" borderId="0" xfId="0" applyFont="1" applyFill="1"/>
    <xf numFmtId="0" fontId="0" fillId="0" borderId="0" xfId="0" applyFill="1"/>
    <xf numFmtId="0" fontId="24" fillId="0" borderId="0" xfId="0" applyFont="1" applyFill="1"/>
    <xf numFmtId="0" fontId="20"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22" fillId="0" borderId="1" xfId="0" applyFont="1" applyFill="1" applyBorder="1" applyAlignment="1">
      <alignment horizontal="center" wrapText="1"/>
    </xf>
    <xf numFmtId="0" fontId="21" fillId="0" borderId="1" xfId="0" applyFont="1" applyFill="1" applyBorder="1" applyAlignment="1">
      <alignment wrapText="1"/>
    </xf>
    <xf numFmtId="0" fontId="21" fillId="0" borderId="1" xfId="0" applyFont="1" applyFill="1" applyBorder="1" applyAlignment="1">
      <alignment horizontal="center" wrapText="1"/>
    </xf>
    <xf numFmtId="0" fontId="23" fillId="0" borderId="1" xfId="0" applyFont="1" applyFill="1" applyBorder="1" applyAlignment="1">
      <alignment horizontal="center" wrapText="1"/>
    </xf>
    <xf numFmtId="0" fontId="20"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20" fillId="0" borderId="1" xfId="0" applyFont="1" applyFill="1" applyBorder="1" applyAlignment="1">
      <alignment wrapText="1"/>
    </xf>
    <xf numFmtId="0" fontId="12" fillId="0" borderId="0" xfId="0" applyFont="1" applyFill="1"/>
    <xf numFmtId="0" fontId="13" fillId="0" borderId="0" xfId="0" applyFont="1" applyAlignment="1">
      <alignment vertical="center"/>
    </xf>
    <xf numFmtId="0" fontId="12" fillId="0" borderId="1" xfId="0" applyFont="1" applyBorder="1" applyAlignment="1">
      <alignment vertical="center"/>
    </xf>
    <xf numFmtId="0" fontId="12" fillId="0" borderId="1" xfId="0" applyFont="1" applyBorder="1"/>
    <xf numFmtId="0" fontId="3" fillId="0" borderId="2" xfId="0" applyFont="1" applyBorder="1" applyAlignment="1">
      <alignment vertical="center"/>
    </xf>
    <xf numFmtId="0" fontId="3" fillId="0" borderId="3" xfId="0" applyFont="1" applyBorder="1"/>
    <xf numFmtId="0" fontId="3" fillId="0" borderId="4" xfId="0" applyFont="1" applyBorder="1"/>
    <xf numFmtId="0" fontId="12" fillId="0" borderId="0" xfId="0" applyFont="1" applyBorder="1" applyAlignment="1">
      <alignment vertical="center"/>
    </xf>
    <xf numFmtId="0" fontId="15" fillId="0" borderId="2" xfId="0" applyFont="1" applyBorder="1"/>
    <xf numFmtId="0" fontId="1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2" fillId="0" borderId="5"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6" xfId="0" applyFont="1" applyFill="1" applyBorder="1" applyAlignment="1">
      <alignment horizontal="center" vertical="top" wrapText="1"/>
    </xf>
    <xf numFmtId="0" fontId="25" fillId="0" borderId="7" xfId="0" applyFont="1" applyFill="1" applyBorder="1" applyAlignment="1">
      <alignment horizontal="center" vertical="top" wrapText="1"/>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applyAlignment="1">
      <alignment horizontal="center"/>
    </xf>
    <xf numFmtId="0" fontId="3" fillId="0" borderId="9" xfId="0" applyFont="1" applyBorder="1" applyAlignment="1">
      <alignment horizontal="center"/>
    </xf>
    <xf numFmtId="0" fontId="0" fillId="0" borderId="0" xfId="0" applyAlignment="1">
      <alignment vertical="top"/>
    </xf>
    <xf numFmtId="0" fontId="0" fillId="0" borderId="0" xfId="0" applyAlignment="1">
      <alignment wrapText="1"/>
    </xf>
    <xf numFmtId="0" fontId="27" fillId="0" borderId="0" xfId="0" applyFont="1" applyAlignment="1" applyProtection="1">
      <alignment horizontal="left"/>
    </xf>
    <xf numFmtId="0" fontId="0" fillId="0" borderId="0" xfId="0" applyBorder="1" applyProtection="1"/>
    <xf numFmtId="0" fontId="0" fillId="0" borderId="0" xfId="0" quotePrefix="1" applyFill="1" applyBorder="1" applyAlignment="1" applyProtection="1">
      <alignment horizontal="left"/>
    </xf>
    <xf numFmtId="0" fontId="0" fillId="0" borderId="0" xfId="0" applyProtection="1"/>
    <xf numFmtId="0" fontId="16" fillId="0" borderId="0" xfId="0" applyFont="1" applyFill="1" applyBorder="1" applyAlignment="1" applyProtection="1">
      <alignment horizontal="left"/>
    </xf>
    <xf numFmtId="0" fontId="16" fillId="0" borderId="0" xfId="0" applyFont="1" applyFill="1" applyBorder="1"/>
    <xf numFmtId="0" fontId="26" fillId="0" borderId="11" xfId="0" applyFont="1" applyFill="1" applyBorder="1" applyAlignment="1" applyProtection="1">
      <alignment horizontal="left" vertical="center"/>
    </xf>
    <xf numFmtId="0" fontId="0" fillId="0" borderId="12" xfId="0" applyFill="1" applyBorder="1" applyAlignment="1" applyProtection="1">
      <alignment horizontal="center"/>
    </xf>
    <xf numFmtId="49" fontId="0" fillId="0" borderId="13" xfId="0" applyNumberFormat="1" applyFill="1" applyBorder="1" applyProtection="1"/>
    <xf numFmtId="49" fontId="0" fillId="0" borderId="14" xfId="0" applyNumberFormat="1" applyFill="1" applyBorder="1" applyProtection="1"/>
    <xf numFmtId="0" fontId="26" fillId="0" borderId="15" xfId="0" applyFont="1" applyFill="1" applyBorder="1" applyAlignment="1" applyProtection="1">
      <alignment vertical="center"/>
    </xf>
    <xf numFmtId="0" fontId="0" fillId="0" borderId="15" xfId="0" applyFill="1" applyBorder="1" applyProtection="1"/>
    <xf numFmtId="164" fontId="26" fillId="0" borderId="15" xfId="0" applyNumberFormat="1" applyFont="1" applyFill="1" applyBorder="1" applyAlignment="1" applyProtection="1">
      <alignment horizontal="center"/>
    </xf>
    <xf numFmtId="0" fontId="1" fillId="0" borderId="12" xfId="0" applyFont="1" applyFill="1" applyBorder="1" applyProtection="1"/>
    <xf numFmtId="49" fontId="1" fillId="0" borderId="13" xfId="0" applyNumberFormat="1" applyFont="1" applyFill="1" applyBorder="1" applyProtection="1"/>
    <xf numFmtId="0" fontId="1" fillId="0" borderId="13" xfId="0" applyFont="1" applyFill="1" applyBorder="1" applyProtection="1"/>
    <xf numFmtId="1" fontId="1" fillId="0" borderId="13" xfId="0" applyNumberFormat="1" applyFont="1" applyFill="1" applyBorder="1" applyAlignment="1" applyProtection="1">
      <alignment horizontal="center"/>
    </xf>
    <xf numFmtId="0" fontId="1" fillId="0" borderId="16" xfId="0" applyFont="1" applyFill="1" applyBorder="1" applyProtection="1"/>
    <xf numFmtId="49" fontId="1" fillId="0" borderId="17" xfId="0" applyNumberFormat="1" applyFont="1" applyFill="1" applyBorder="1" applyProtection="1"/>
    <xf numFmtId="0" fontId="1" fillId="0" borderId="17" xfId="0" applyFont="1" applyFill="1" applyBorder="1" applyProtection="1"/>
    <xf numFmtId="0" fontId="1" fillId="0" borderId="17" xfId="0" applyFont="1" applyFill="1" applyBorder="1" applyAlignment="1" applyProtection="1">
      <alignment horizontal="center"/>
    </xf>
    <xf numFmtId="0" fontId="0" fillId="0" borderId="18" xfId="0" applyFill="1" applyBorder="1" applyProtection="1"/>
    <xf numFmtId="49" fontId="1" fillId="0" borderId="14" xfId="0" applyNumberFormat="1" applyFont="1" applyFill="1" applyBorder="1" applyProtection="1"/>
    <xf numFmtId="0" fontId="0" fillId="0" borderId="14" xfId="0" applyFill="1" applyBorder="1" applyProtection="1"/>
    <xf numFmtId="0" fontId="0" fillId="0" borderId="14" xfId="0" applyFill="1" applyBorder="1" applyAlignment="1" applyProtection="1">
      <alignment horizontal="center"/>
    </xf>
    <xf numFmtId="0" fontId="0" fillId="0" borderId="12" xfId="0" applyFill="1" applyBorder="1" applyProtection="1"/>
    <xf numFmtId="0" fontId="0" fillId="0" borderId="13" xfId="0" applyFill="1" applyBorder="1"/>
    <xf numFmtId="0" fontId="0" fillId="0" borderId="16" xfId="0" applyFill="1" applyBorder="1" applyProtection="1"/>
    <xf numFmtId="49" fontId="0" fillId="0" borderId="17" xfId="0" applyNumberFormat="1" applyFill="1" applyBorder="1" applyProtection="1"/>
    <xf numFmtId="0" fontId="0" fillId="0" borderId="17" xfId="0" applyFill="1" applyBorder="1"/>
    <xf numFmtId="1" fontId="1" fillId="0" borderId="17" xfId="0" applyNumberFormat="1" applyFont="1" applyFill="1" applyBorder="1" applyAlignment="1" applyProtection="1">
      <alignment horizontal="center"/>
    </xf>
    <xf numFmtId="0" fontId="0" fillId="0" borderId="17" xfId="0" applyFill="1" applyBorder="1" applyProtection="1"/>
    <xf numFmtId="1" fontId="1" fillId="0" borderId="14" xfId="0" applyNumberFormat="1" applyFont="1" applyFill="1" applyBorder="1" applyAlignment="1" applyProtection="1">
      <alignment horizontal="center"/>
    </xf>
    <xf numFmtId="0" fontId="14" fillId="0" borderId="0" xfId="0" applyFont="1"/>
    <xf numFmtId="0" fontId="14" fillId="0" borderId="0" xfId="0" applyFont="1" applyProtection="1"/>
    <xf numFmtId="14" fontId="14" fillId="0" borderId="0" xfId="0" applyNumberFormat="1" applyFont="1" applyAlignment="1" applyProtection="1">
      <alignment horizontal="left"/>
    </xf>
    <xf numFmtId="0" fontId="0" fillId="0" borderId="0" xfId="0" applyAlignment="1">
      <alignment vertical="center"/>
    </xf>
    <xf numFmtId="0" fontId="26" fillId="0" borderId="14"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4" fontId="16" fillId="0" borderId="0" xfId="4" applyNumberFormat="1" applyFont="1" applyFill="1" applyBorder="1" applyProtection="1"/>
    <xf numFmtId="0" fontId="26" fillId="0" borderId="14" xfId="0" applyFont="1" applyFill="1" applyBorder="1" applyAlignment="1" applyProtection="1">
      <alignment vertical="center"/>
    </xf>
    <xf numFmtId="0" fontId="26" fillId="0" borderId="21" xfId="0" applyFont="1" applyFill="1" applyBorder="1" applyAlignment="1" applyProtection="1">
      <alignment horizontal="center" vertical="center"/>
    </xf>
    <xf numFmtId="0" fontId="0" fillId="0" borderId="13" xfId="0" applyFill="1" applyBorder="1" applyProtection="1"/>
    <xf numFmtId="0" fontId="0" fillId="0" borderId="22" xfId="0" applyFill="1" applyBorder="1" applyAlignment="1" applyProtection="1">
      <alignment horizontal="center"/>
    </xf>
    <xf numFmtId="49" fontId="0" fillId="0" borderId="23" xfId="0" applyNumberFormat="1" applyFill="1" applyBorder="1" applyProtection="1"/>
    <xf numFmtId="0" fontId="0" fillId="0" borderId="23" xfId="0" applyFill="1" applyBorder="1" applyProtection="1"/>
    <xf numFmtId="49" fontId="26" fillId="0" borderId="15" xfId="0" applyNumberFormat="1" applyFont="1" applyFill="1" applyBorder="1" applyAlignment="1" applyProtection="1">
      <alignment vertical="center"/>
    </xf>
    <xf numFmtId="2" fontId="26" fillId="0" borderId="21" xfId="0" applyNumberFormat="1" applyFont="1" applyFill="1" applyBorder="1" applyAlignment="1" applyProtection="1">
      <alignment horizontal="center" vertical="center"/>
    </xf>
    <xf numFmtId="0" fontId="0" fillId="0" borderId="9" xfId="0" applyBorder="1" applyProtection="1"/>
    <xf numFmtId="49" fontId="0" fillId="0" borderId="9" xfId="0" applyNumberFormat="1" applyBorder="1" applyProtection="1"/>
    <xf numFmtId="0" fontId="0" fillId="0" borderId="9" xfId="0" applyBorder="1"/>
    <xf numFmtId="0" fontId="0" fillId="0" borderId="9" xfId="0" applyBorder="1" applyAlignment="1" applyProtection="1">
      <alignment horizontal="center"/>
    </xf>
    <xf numFmtId="0" fontId="0" fillId="0" borderId="24" xfId="0" applyFill="1" applyBorder="1" applyProtection="1"/>
    <xf numFmtId="49" fontId="0" fillId="0" borderId="25" xfId="0" applyNumberFormat="1" applyFill="1" applyBorder="1" applyProtection="1"/>
    <xf numFmtId="0" fontId="0" fillId="0" borderId="25" xfId="0" applyFill="1" applyBorder="1"/>
    <xf numFmtId="0" fontId="0" fillId="0" borderId="25" xfId="0" applyFill="1" applyBorder="1" applyAlignment="1">
      <alignment horizontal="center"/>
    </xf>
    <xf numFmtId="0" fontId="26" fillId="0" borderId="26" xfId="0" applyFont="1" applyFill="1" applyBorder="1" applyAlignment="1" applyProtection="1">
      <alignment horizontal="left" vertical="center" wrapText="1"/>
    </xf>
    <xf numFmtId="0" fontId="0" fillId="0" borderId="27" xfId="0" applyBorder="1" applyAlignment="1">
      <alignment vertical="center" wrapText="1"/>
    </xf>
    <xf numFmtId="164" fontId="26" fillId="0" borderId="14" xfId="0" applyNumberFormat="1" applyFont="1" applyFill="1" applyBorder="1" applyAlignment="1" applyProtection="1">
      <alignment horizontal="center" wrapText="1"/>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0" xfId="0" applyFill="1" applyBorder="1" applyAlignment="1" applyProtection="1">
      <alignment horizontal="center"/>
      <protection locked="0"/>
    </xf>
    <xf numFmtId="164" fontId="26" fillId="0" borderId="20" xfId="0" applyNumberFormat="1" applyFont="1" applyFill="1" applyBorder="1" applyAlignment="1" applyProtection="1">
      <alignment horizontal="center" wrapText="1"/>
    </xf>
    <xf numFmtId="0" fontId="26" fillId="0" borderId="21" xfId="0" applyFont="1" applyFill="1" applyBorder="1" applyAlignment="1" applyProtection="1">
      <alignment horizontal="center"/>
    </xf>
    <xf numFmtId="2" fontId="0" fillId="2" borderId="30" xfId="0" applyNumberFormat="1" applyFill="1" applyBorder="1" applyAlignment="1" applyProtection="1">
      <alignment horizontal="center"/>
    </xf>
    <xf numFmtId="2" fontId="1" fillId="2" borderId="28" xfId="0" applyNumberFormat="1" applyFont="1" applyFill="1" applyBorder="1" applyAlignment="1" applyProtection="1">
      <alignment horizontal="center"/>
      <protection locked="0"/>
    </xf>
    <xf numFmtId="2" fontId="1" fillId="2" borderId="31" xfId="0" applyNumberFormat="1" applyFont="1" applyFill="1" applyBorder="1" applyAlignment="1" applyProtection="1">
      <alignment horizontal="center"/>
      <protection locked="0"/>
    </xf>
    <xf numFmtId="2" fontId="1" fillId="2" borderId="20" xfId="0" applyNumberFormat="1" applyFont="1" applyFill="1" applyBorder="1" applyAlignment="1" applyProtection="1">
      <alignment horizontal="center"/>
      <protection locked="0"/>
    </xf>
    <xf numFmtId="0" fontId="26" fillId="0" borderId="32" xfId="0" applyFont="1" applyFill="1" applyBorder="1" applyAlignment="1" applyProtection="1">
      <alignment horizontal="left" vertical="center"/>
    </xf>
    <xf numFmtId="0" fontId="26" fillId="0" borderId="33" xfId="0" applyFont="1" applyFill="1" applyBorder="1" applyAlignment="1" applyProtection="1">
      <alignment vertical="center"/>
    </xf>
    <xf numFmtId="0" fontId="0" fillId="0" borderId="17" xfId="0" applyFill="1" applyBorder="1" applyAlignment="1">
      <alignment horizontal="center"/>
    </xf>
    <xf numFmtId="2" fontId="0" fillId="2" borderId="31" xfId="0" applyNumberFormat="1" applyFill="1" applyBorder="1" applyAlignment="1" applyProtection="1">
      <alignment horizontal="center"/>
    </xf>
    <xf numFmtId="0" fontId="0" fillId="0" borderId="33" xfId="0" applyFill="1" applyBorder="1" applyAlignment="1" applyProtection="1">
      <alignment horizontal="center"/>
    </xf>
    <xf numFmtId="1" fontId="0" fillId="2" borderId="31" xfId="0" applyNumberFormat="1" applyFill="1" applyBorder="1" applyAlignment="1" applyProtection="1">
      <alignment horizontal="center"/>
    </xf>
    <xf numFmtId="0" fontId="0" fillId="0" borderId="35" xfId="0" applyFill="1" applyBorder="1" applyProtection="1"/>
    <xf numFmtId="49" fontId="0" fillId="0" borderId="36" xfId="0" applyNumberFormat="1" applyFill="1" applyBorder="1" applyProtection="1"/>
    <xf numFmtId="0" fontId="0" fillId="0" borderId="36" xfId="0" applyFill="1" applyBorder="1" applyAlignment="1">
      <alignment horizontal="center"/>
    </xf>
    <xf numFmtId="165" fontId="0" fillId="2" borderId="37" xfId="0" applyNumberFormat="1" applyFill="1" applyBorder="1" applyAlignment="1" applyProtection="1">
      <alignment horizontal="center"/>
    </xf>
    <xf numFmtId="0" fontId="1" fillId="0" borderId="33" xfId="0" applyFont="1" applyFill="1" applyBorder="1" applyProtection="1"/>
    <xf numFmtId="0" fontId="1" fillId="0" borderId="17" xfId="0" applyFont="1" applyFill="1" applyBorder="1"/>
    <xf numFmtId="0" fontId="1" fillId="0" borderId="36" xfId="0" applyFont="1" applyFill="1" applyBorder="1"/>
    <xf numFmtId="0" fontId="0" fillId="0" borderId="0" xfId="0" applyBorder="1" applyAlignment="1">
      <alignment horizontal="center"/>
    </xf>
    <xf numFmtId="0" fontId="7" fillId="0" borderId="0" xfId="0" applyFont="1"/>
    <xf numFmtId="0" fontId="17" fillId="0" borderId="0" xfId="0" applyFont="1" applyAlignment="1"/>
    <xf numFmtId="0" fontId="28" fillId="0" borderId="0" xfId="0" applyFont="1" applyFill="1" applyAlignment="1" applyProtection="1">
      <alignment horizontal="right" vertical="top"/>
    </xf>
    <xf numFmtId="0" fontId="13" fillId="0" borderId="0" xfId="0" applyFont="1" applyAlignment="1">
      <alignment horizontal="right" vertical="top"/>
    </xf>
    <xf numFmtId="0" fontId="11" fillId="0" borderId="41" xfId="0" applyFont="1" applyBorder="1" applyAlignment="1" applyProtection="1">
      <alignment horizontal="center" vertical="center" wrapText="1"/>
      <protection hidden="1"/>
    </xf>
    <xf numFmtId="0" fontId="15" fillId="0" borderId="0" xfId="0" applyFont="1" applyProtection="1">
      <protection hidden="1"/>
    </xf>
    <xf numFmtId="0" fontId="0" fillId="0" borderId="0" xfId="0" applyBorder="1" applyAlignment="1" applyProtection="1">
      <alignment vertical="top"/>
      <protection hidden="1"/>
    </xf>
    <xf numFmtId="0" fontId="17" fillId="0" borderId="0" xfId="0" applyFont="1" applyAlignment="1" applyProtection="1">
      <protection hidden="1"/>
    </xf>
    <xf numFmtId="0" fontId="13" fillId="0" borderId="38" xfId="0" applyFont="1" applyBorder="1" applyAlignment="1" applyProtection="1">
      <protection hidden="1"/>
    </xf>
    <xf numFmtId="0" fontId="28" fillId="0" borderId="38" xfId="0" applyFont="1" applyBorder="1" applyAlignment="1" applyProtection="1">
      <alignment vertical="top"/>
      <protection hidden="1"/>
    </xf>
    <xf numFmtId="0" fontId="14" fillId="0" borderId="38" xfId="0" applyFont="1" applyBorder="1" applyAlignment="1" applyProtection="1">
      <alignment vertical="top"/>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41" xfId="0" applyFont="1" applyBorder="1" applyAlignment="1" applyProtection="1">
      <alignment horizontal="center" wrapText="1"/>
      <protection hidden="1"/>
    </xf>
    <xf numFmtId="0" fontId="3" fillId="3" borderId="42" xfId="0" applyFont="1" applyFill="1" applyBorder="1" applyAlignment="1" applyProtection="1">
      <alignment horizontal="center" vertical="top" wrapText="1"/>
      <protection hidden="1"/>
    </xf>
    <xf numFmtId="0" fontId="6" fillId="0" borderId="43" xfId="0" applyFont="1" applyBorder="1" applyAlignment="1" applyProtection="1">
      <alignment horizontal="center" wrapText="1"/>
      <protection hidden="1"/>
    </xf>
    <xf numFmtId="0" fontId="3" fillId="4" borderId="44" xfId="0" applyFont="1" applyFill="1" applyBorder="1" applyAlignment="1" applyProtection="1">
      <alignment horizontal="center" vertical="top" wrapText="1"/>
      <protection hidden="1"/>
    </xf>
    <xf numFmtId="0" fontId="12" fillId="0" borderId="45" xfId="0" applyFont="1" applyBorder="1" applyAlignment="1" applyProtection="1">
      <alignment vertical="center"/>
      <protection hidden="1"/>
    </xf>
    <xf numFmtId="0" fontId="6" fillId="0" borderId="41" xfId="0" applyFont="1" applyBorder="1" applyAlignment="1" applyProtection="1">
      <alignment horizontal="left" vertical="center"/>
      <protection hidden="1"/>
    </xf>
    <xf numFmtId="0" fontId="15" fillId="0" borderId="41" xfId="0" applyFont="1" applyBorder="1" applyProtection="1">
      <protection hidden="1"/>
    </xf>
    <xf numFmtId="0" fontId="3" fillId="0" borderId="41" xfId="0" applyFont="1" applyBorder="1" applyAlignment="1" applyProtection="1">
      <protection hidden="1"/>
    </xf>
    <xf numFmtId="0" fontId="9" fillId="0" borderId="41" xfId="0" applyFont="1" applyBorder="1" applyAlignment="1" applyProtection="1">
      <alignment horizontal="left" vertical="center"/>
      <protection hidden="1"/>
    </xf>
    <xf numFmtId="0" fontId="3" fillId="0" borderId="45" xfId="0" applyFont="1" applyBorder="1" applyAlignment="1" applyProtection="1">
      <protection hidden="1"/>
    </xf>
    <xf numFmtId="0" fontId="6" fillId="0" borderId="41" xfId="0" applyFont="1" applyBorder="1" applyAlignment="1" applyProtection="1">
      <protection hidden="1"/>
    </xf>
    <xf numFmtId="0" fontId="6" fillId="0" borderId="41" xfId="0" applyFont="1" applyBorder="1" applyProtection="1">
      <protection hidden="1"/>
    </xf>
    <xf numFmtId="0" fontId="6" fillId="0" borderId="41" xfId="0" applyFont="1" applyBorder="1" applyAlignment="1" applyProtection="1">
      <alignment vertical="top"/>
      <protection hidden="1"/>
    </xf>
    <xf numFmtId="0" fontId="15" fillId="0" borderId="43" xfId="0" applyFont="1" applyBorder="1" applyProtection="1">
      <protection hidden="1"/>
    </xf>
    <xf numFmtId="0" fontId="2" fillId="0" borderId="41" xfId="0" applyFont="1" applyBorder="1" applyAlignment="1" applyProtection="1">
      <protection hidden="1"/>
    </xf>
    <xf numFmtId="0" fontId="10" fillId="0" borderId="41" xfId="0" applyFont="1" applyBorder="1" applyAlignment="1" applyProtection="1">
      <alignment horizontal="left" vertical="center"/>
      <protection hidden="1"/>
    </xf>
    <xf numFmtId="0" fontId="15" fillId="0" borderId="46" xfId="0" applyFont="1" applyBorder="1" applyProtection="1">
      <protection hidden="1"/>
    </xf>
    <xf numFmtId="0" fontId="6" fillId="0" borderId="46" xfId="0" applyFont="1" applyBorder="1" applyAlignment="1" applyProtection="1">
      <alignment horizontal="right"/>
      <protection hidden="1"/>
    </xf>
    <xf numFmtId="0" fontId="6" fillId="0" borderId="46" xfId="0" applyFont="1" applyBorder="1" applyAlignment="1" applyProtection="1">
      <alignment horizontal="left" vertical="center"/>
      <protection hidden="1"/>
    </xf>
    <xf numFmtId="0" fontId="15" fillId="0" borderId="46" xfId="0" applyFont="1" applyFill="1" applyBorder="1" applyAlignment="1" applyProtection="1">
      <alignment wrapText="1"/>
      <protection hidden="1"/>
    </xf>
    <xf numFmtId="0" fontId="15" fillId="0" borderId="0" xfId="0" applyFont="1" applyFill="1" applyBorder="1" applyAlignment="1" applyProtection="1">
      <alignment wrapText="1"/>
      <protection hidden="1"/>
    </xf>
    <xf numFmtId="0" fontId="15" fillId="0" borderId="0" xfId="0" applyFont="1" applyAlignment="1" applyProtection="1">
      <alignment wrapText="1"/>
      <protection hidden="1"/>
    </xf>
    <xf numFmtId="0" fontId="18" fillId="0" borderId="0" xfId="0" applyFont="1" applyProtection="1">
      <protection hidden="1"/>
    </xf>
    <xf numFmtId="0" fontId="0" fillId="0" borderId="40" xfId="0" applyBorder="1" applyAlignment="1" applyProtection="1">
      <alignment vertical="center"/>
      <protection locked="0"/>
    </xf>
    <xf numFmtId="0" fontId="0" fillId="0" borderId="40" xfId="0" applyBorder="1" applyAlignment="1" applyProtection="1">
      <alignment horizontal="left" vertical="center"/>
      <protection locked="0"/>
    </xf>
    <xf numFmtId="0" fontId="6" fillId="3" borderId="49" xfId="0" applyFont="1" applyFill="1" applyBorder="1" applyAlignment="1" applyProtection="1">
      <alignment horizontal="center" vertical="top" wrapText="1"/>
      <protection locked="0"/>
    </xf>
    <xf numFmtId="0" fontId="6" fillId="3" borderId="50" xfId="0" applyFont="1" applyFill="1" applyBorder="1" applyAlignment="1" applyProtection="1">
      <alignment horizontal="center" vertical="top" wrapText="1"/>
      <protection locked="0"/>
    </xf>
    <xf numFmtId="0" fontId="6" fillId="3" borderId="51" xfId="0" applyFont="1" applyFill="1" applyBorder="1" applyAlignment="1" applyProtection="1">
      <alignment horizontal="centerContinuous" vertical="top"/>
      <protection locked="0"/>
    </xf>
    <xf numFmtId="0" fontId="6" fillId="3" borderId="52" xfId="0" applyFont="1" applyFill="1" applyBorder="1" applyAlignment="1" applyProtection="1">
      <alignment horizontal="center" vertical="top" wrapText="1"/>
      <protection locked="0"/>
    </xf>
    <xf numFmtId="0" fontId="6" fillId="3" borderId="39" xfId="0" applyFont="1" applyFill="1" applyBorder="1" applyAlignment="1" applyProtection="1">
      <alignment horizontal="center" vertical="top" wrapText="1"/>
      <protection locked="0"/>
    </xf>
    <xf numFmtId="0" fontId="6" fillId="3" borderId="53" xfId="0" applyFont="1" applyFill="1" applyBorder="1" applyAlignment="1" applyProtection="1">
      <alignment horizontal="centerContinuous" vertical="top"/>
      <protection locked="0"/>
    </xf>
    <xf numFmtId="0" fontId="1" fillId="3" borderId="52" xfId="0" applyFont="1" applyFill="1" applyBorder="1" applyAlignment="1" applyProtection="1">
      <alignment horizontal="center" vertical="top" wrapText="1"/>
      <protection locked="0"/>
    </xf>
    <xf numFmtId="0" fontId="1" fillId="3" borderId="39" xfId="0" applyFont="1" applyFill="1" applyBorder="1" applyAlignment="1" applyProtection="1">
      <alignment horizontal="center" vertical="top" wrapText="1"/>
      <protection locked="0"/>
    </xf>
    <xf numFmtId="0" fontId="1" fillId="3" borderId="53" xfId="0" applyFont="1" applyFill="1" applyBorder="1" applyAlignment="1" applyProtection="1">
      <alignment horizontal="center" vertical="top" wrapText="1"/>
      <protection locked="0"/>
    </xf>
    <xf numFmtId="0" fontId="1" fillId="4" borderId="52" xfId="0"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wrapText="1"/>
      <protection locked="0"/>
    </xf>
    <xf numFmtId="0" fontId="1" fillId="4" borderId="53" xfId="0" applyFont="1" applyFill="1" applyBorder="1" applyAlignment="1" applyProtection="1">
      <alignment horizontal="center" vertical="top" wrapText="1"/>
      <protection locked="0"/>
    </xf>
    <xf numFmtId="0" fontId="1" fillId="0" borderId="54" xfId="0" applyFont="1" applyBorder="1" applyAlignment="1" applyProtection="1">
      <alignment horizontal="center" vertical="top" wrapText="1"/>
      <protection locked="0"/>
    </xf>
    <xf numFmtId="0" fontId="1" fillId="0" borderId="55" xfId="0" applyFont="1" applyBorder="1" applyAlignment="1" applyProtection="1">
      <alignment horizontal="center" vertical="top" wrapText="1"/>
      <protection locked="0"/>
    </xf>
    <xf numFmtId="0" fontId="6" fillId="0" borderId="56" xfId="0" applyFont="1" applyBorder="1" applyAlignment="1" applyProtection="1">
      <alignment horizontal="centerContinuous" vertical="top"/>
      <protection locked="0"/>
    </xf>
    <xf numFmtId="0" fontId="15" fillId="0" borderId="54" xfId="0" applyFont="1" applyBorder="1" applyAlignment="1" applyProtection="1">
      <alignment horizontal="center" vertical="top" wrapText="1"/>
      <protection locked="0"/>
    </xf>
    <xf numFmtId="0" fontId="15" fillId="0" borderId="55" xfId="0" applyFont="1" applyBorder="1" applyAlignment="1" applyProtection="1">
      <alignment horizontal="center" vertical="top" wrapText="1"/>
      <protection locked="0"/>
    </xf>
    <xf numFmtId="0" fontId="2" fillId="0" borderId="60" xfId="0" applyFont="1" applyFill="1" applyBorder="1" applyAlignment="1">
      <alignment horizontal="center" vertical="top" wrapText="1"/>
    </xf>
    <xf numFmtId="0" fontId="25" fillId="0" borderId="61" xfId="0" applyFont="1" applyFill="1" applyBorder="1" applyAlignment="1">
      <alignment horizontal="center" vertical="top" wrapText="1"/>
    </xf>
    <xf numFmtId="0" fontId="2" fillId="0" borderId="61" xfId="0" applyFont="1" applyFill="1" applyBorder="1" applyAlignment="1">
      <alignment vertical="top"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5" fillId="0" borderId="63" xfId="0" applyFont="1" applyFill="1" applyBorder="1" applyAlignment="1">
      <alignment horizontal="center" wrapText="1"/>
    </xf>
    <xf numFmtId="0" fontId="5" fillId="0" borderId="64" xfId="0" applyFont="1" applyFill="1" applyBorder="1" applyAlignment="1">
      <alignment horizontal="center" wrapText="1"/>
    </xf>
    <xf numFmtId="0" fontId="20" fillId="0" borderId="65" xfId="0" applyFont="1" applyFill="1" applyBorder="1" applyAlignment="1">
      <alignment horizontal="center" vertical="top" wrapText="1"/>
    </xf>
    <xf numFmtId="0" fontId="5" fillId="0" borderId="65" xfId="0" applyFont="1" applyFill="1" applyBorder="1" applyAlignment="1">
      <alignment vertical="top" wrapText="1"/>
    </xf>
    <xf numFmtId="0" fontId="5" fillId="0" borderId="65" xfId="0" applyFont="1" applyFill="1" applyBorder="1" applyAlignment="1">
      <alignment horizontal="center" vertical="top" wrapText="1"/>
    </xf>
    <xf numFmtId="0" fontId="5" fillId="0" borderId="66" xfId="0" applyFont="1" applyFill="1" applyBorder="1" applyAlignment="1">
      <alignment horizontal="center" wrapText="1"/>
    </xf>
    <xf numFmtId="0" fontId="0" fillId="0" borderId="44" xfId="0" applyFill="1" applyBorder="1" applyAlignment="1">
      <alignment horizontal="center" vertical="center"/>
    </xf>
    <xf numFmtId="0" fontId="0" fillId="0" borderId="67" xfId="0" applyFill="1" applyBorder="1" applyAlignment="1">
      <alignment horizontal="center" vertical="center"/>
    </xf>
    <xf numFmtId="0" fontId="0" fillId="0" borderId="0" xfId="0" applyAlignment="1">
      <alignment horizontal="center" vertical="center"/>
    </xf>
    <xf numFmtId="0" fontId="3" fillId="0" borderId="68" xfId="0" applyFont="1" applyFill="1" applyBorder="1" applyAlignment="1">
      <alignment horizontal="center" vertical="center"/>
    </xf>
    <xf numFmtId="0" fontId="29" fillId="0" borderId="38" xfId="0" applyFont="1" applyBorder="1" applyAlignment="1" applyProtection="1">
      <alignment horizontal="right" vertical="top"/>
      <protection hidden="1"/>
    </xf>
    <xf numFmtId="0" fontId="30" fillId="0" borderId="0" xfId="0" applyFont="1" applyBorder="1" applyAlignment="1" applyProtection="1">
      <alignment horizontal="right" vertical="top"/>
      <protection hidden="1"/>
    </xf>
    <xf numFmtId="0" fontId="3" fillId="0" borderId="40" xfId="0" applyFont="1" applyBorder="1" applyAlignment="1" applyProtection="1">
      <alignment vertical="center"/>
    </xf>
    <xf numFmtId="0" fontId="0" fillId="0" borderId="40" xfId="0" applyBorder="1" applyAlignment="1" applyProtection="1"/>
    <xf numFmtId="0" fontId="32" fillId="0" borderId="0" xfId="0" applyFont="1" applyAlignment="1">
      <alignment vertical="top" wrapText="1"/>
    </xf>
    <xf numFmtId="0" fontId="19" fillId="0" borderId="0" xfId="0" applyFont="1" applyBorder="1" applyAlignment="1" applyProtection="1">
      <alignment vertical="top" wrapText="1"/>
    </xf>
    <xf numFmtId="0" fontId="34" fillId="0" borderId="0" xfId="0" applyFont="1" applyAlignment="1">
      <alignment vertical="top" wrapText="1"/>
    </xf>
    <xf numFmtId="0" fontId="33" fillId="0" borderId="0" xfId="0" applyFont="1"/>
    <xf numFmtId="0" fontId="36" fillId="0" borderId="0" xfId="0" applyFont="1" applyBorder="1" applyAlignment="1" applyProtection="1">
      <alignment vertical="top"/>
      <protection hidden="1"/>
    </xf>
    <xf numFmtId="0" fontId="36" fillId="0" borderId="0" xfId="0" applyFont="1" applyBorder="1" applyAlignment="1" applyProtection="1">
      <alignment vertical="top"/>
      <protection locked="0" hidden="1"/>
    </xf>
    <xf numFmtId="0" fontId="17" fillId="0" borderId="77" xfId="0" applyFont="1" applyBorder="1" applyAlignment="1" applyProtection="1">
      <protection hidden="1"/>
    </xf>
    <xf numFmtId="0" fontId="17" fillId="0" borderId="80" xfId="0" applyFont="1" applyBorder="1" applyAlignment="1" applyProtection="1">
      <protection hidden="1"/>
    </xf>
    <xf numFmtId="0" fontId="0" fillId="0" borderId="38" xfId="0" applyBorder="1" applyAlignment="1" applyProtection="1"/>
    <xf numFmtId="0" fontId="4" fillId="0" borderId="38" xfId="0" applyFont="1" applyBorder="1" applyAlignment="1" applyProtection="1">
      <alignment horizontal="center" vertical="center"/>
      <protection hidden="1"/>
    </xf>
    <xf numFmtId="0" fontId="3" fillId="0" borderId="70" xfId="0" applyFont="1" applyBorder="1" applyAlignment="1" applyProtection="1">
      <alignment vertical="center"/>
      <protection hidden="1"/>
    </xf>
    <xf numFmtId="0" fontId="1" fillId="0" borderId="83" xfId="0" applyFont="1" applyBorder="1" applyAlignment="1" applyProtection="1">
      <alignment horizontal="left" vertical="center"/>
      <protection hidden="1"/>
    </xf>
    <xf numFmtId="0" fontId="1" fillId="0" borderId="52" xfId="0" applyFont="1" applyBorder="1"/>
    <xf numFmtId="0" fontId="15" fillId="0" borderId="84" xfId="0" applyFont="1" applyBorder="1" applyProtection="1">
      <protection hidden="1"/>
    </xf>
    <xf numFmtId="0" fontId="0" fillId="0" borderId="89" xfId="0" applyBorder="1" applyAlignment="1" applyProtection="1"/>
    <xf numFmtId="0" fontId="6" fillId="0" borderId="84" xfId="0" applyFont="1" applyBorder="1" applyAlignment="1" applyProtection="1">
      <alignment horizontal="left" vertical="center"/>
      <protection hidden="1"/>
    </xf>
    <xf numFmtId="0" fontId="17" fillId="0" borderId="90" xfId="0" applyFont="1" applyBorder="1" applyAlignment="1" applyProtection="1">
      <protection hidden="1"/>
    </xf>
    <xf numFmtId="0" fontId="17" fillId="0" borderId="94" xfId="0" applyFont="1" applyBorder="1" applyAlignment="1" applyProtection="1">
      <protection hidden="1"/>
    </xf>
    <xf numFmtId="0" fontId="17" fillId="0" borderId="95" xfId="0" applyFont="1" applyBorder="1" applyAlignment="1" applyProtection="1">
      <protection hidden="1"/>
    </xf>
    <xf numFmtId="0" fontId="4" fillId="0" borderId="96" xfId="0" applyFont="1" applyBorder="1" applyAlignment="1" applyProtection="1">
      <protection hidden="1"/>
    </xf>
    <xf numFmtId="0" fontId="4" fillId="0" borderId="97" xfId="0" applyFont="1" applyBorder="1" applyAlignment="1" applyProtection="1">
      <alignment vertical="center"/>
      <protection hidden="1"/>
    </xf>
    <xf numFmtId="0" fontId="4" fillId="0" borderId="98" xfId="0" applyFont="1" applyBorder="1" applyAlignment="1" applyProtection="1">
      <protection hidden="1"/>
    </xf>
    <xf numFmtId="0" fontId="4" fillId="0" borderId="99" xfId="11" applyFont="1" applyBorder="1" applyProtection="1"/>
    <xf numFmtId="0" fontId="4" fillId="0" borderId="100" xfId="11" applyFont="1" applyBorder="1" applyProtection="1"/>
    <xf numFmtId="0" fontId="4" fillId="0" borderId="100" xfId="11" applyFont="1" applyBorder="1" applyAlignment="1" applyProtection="1"/>
    <xf numFmtId="0" fontId="4" fillId="0" borderId="101" xfId="11" applyFont="1" applyBorder="1" applyAlignment="1" applyProtection="1"/>
    <xf numFmtId="0" fontId="33" fillId="0" borderId="102" xfId="11" applyNumberFormat="1" applyFont="1" applyBorder="1" applyAlignment="1" applyProtection="1">
      <alignment horizontal="left" vertical="center"/>
    </xf>
    <xf numFmtId="0" fontId="1" fillId="0" borderId="0" xfId="11" applyBorder="1" applyAlignment="1" applyProtection="1"/>
    <xf numFmtId="0" fontId="1" fillId="0" borderId="0" xfId="11" applyBorder="1" applyProtection="1"/>
    <xf numFmtId="0" fontId="1" fillId="0" borderId="0" xfId="11" applyProtection="1"/>
    <xf numFmtId="0" fontId="4" fillId="0" borderId="103" xfId="11" applyFont="1" applyBorder="1" applyProtection="1"/>
    <xf numFmtId="0" fontId="4" fillId="0" borderId="104" xfId="11" applyFont="1" applyBorder="1" applyProtection="1"/>
    <xf numFmtId="0" fontId="40" fillId="0" borderId="104" xfId="11" applyFont="1" applyBorder="1" applyAlignment="1" applyProtection="1">
      <alignment horizontal="left"/>
    </xf>
    <xf numFmtId="0" fontId="4" fillId="0" borderId="104" xfId="11" applyFont="1" applyBorder="1" applyAlignment="1" applyProtection="1">
      <alignment horizontal="center"/>
    </xf>
    <xf numFmtId="14" fontId="6" fillId="0" borderId="57" xfId="11" applyNumberFormat="1" applyFont="1" applyBorder="1" applyAlignment="1" applyProtection="1">
      <alignment horizontal="left" vertical="center"/>
    </xf>
    <xf numFmtId="0" fontId="4" fillId="0" borderId="44" xfId="11" applyFont="1" applyBorder="1" applyAlignment="1" applyProtection="1">
      <alignment vertical="center"/>
    </xf>
    <xf numFmtId="0" fontId="4" fillId="0" borderId="105" xfId="11" applyFont="1" applyBorder="1" applyAlignment="1" applyProtection="1">
      <alignment horizontal="left" vertical="center"/>
    </xf>
    <xf numFmtId="0" fontId="4" fillId="0" borderId="105" xfId="11" applyFont="1" applyBorder="1" applyAlignment="1" applyProtection="1">
      <alignment vertical="center"/>
    </xf>
    <xf numFmtId="0" fontId="2" fillId="0" borderId="72" xfId="11" applyFont="1" applyBorder="1" applyAlignment="1" applyProtection="1">
      <alignment horizontal="left" vertical="center"/>
    </xf>
    <xf numFmtId="0" fontId="42" fillId="0" borderId="106" xfId="11" applyFont="1" applyBorder="1" applyAlignment="1" applyProtection="1">
      <alignment horizontal="left" vertical="center"/>
      <protection locked="0"/>
    </xf>
    <xf numFmtId="0" fontId="1" fillId="0" borderId="0" xfId="11" applyAlignment="1" applyProtection="1"/>
    <xf numFmtId="0" fontId="5" fillId="0" borderId="106" xfId="11" applyFont="1" applyBorder="1" applyAlignment="1" applyProtection="1">
      <alignment horizontal="left" vertical="center"/>
      <protection locked="0"/>
    </xf>
    <xf numFmtId="0" fontId="5" fillId="0" borderId="106" xfId="11" applyFont="1" applyBorder="1" applyAlignment="1" applyProtection="1">
      <alignment horizontal="right" vertical="top"/>
      <protection locked="0"/>
    </xf>
    <xf numFmtId="0" fontId="5" fillId="0" borderId="113" xfId="11" applyFont="1" applyBorder="1" applyAlignment="1" applyProtection="1">
      <alignment horizontal="right" vertical="top"/>
      <protection locked="0"/>
    </xf>
    <xf numFmtId="0" fontId="1" fillId="0" borderId="56" xfId="0" applyFont="1" applyBorder="1" applyAlignment="1" applyProtection="1">
      <alignment horizontal="centerContinuous" vertical="top"/>
      <protection locked="0"/>
    </xf>
    <xf numFmtId="0" fontId="44" fillId="0" borderId="106" xfId="11" applyFont="1" applyBorder="1" applyAlignment="1" applyProtection="1">
      <alignment horizontal="right" vertical="top"/>
      <protection locked="0"/>
    </xf>
    <xf numFmtId="0" fontId="4" fillId="0" borderId="52" xfId="11" applyFont="1" applyBorder="1" applyAlignment="1" applyProtection="1">
      <alignment vertical="center"/>
    </xf>
    <xf numFmtId="0" fontId="2" fillId="0" borderId="106" xfId="11" applyFont="1" applyBorder="1" applyAlignment="1" applyProtection="1">
      <alignment horizontal="right" vertical="top"/>
      <protection locked="0"/>
    </xf>
    <xf numFmtId="0" fontId="41" fillId="0" borderId="71" xfId="11" applyFont="1" applyBorder="1" applyAlignment="1" applyProtection="1">
      <alignment horizontal="left" vertical="center" wrapText="1"/>
    </xf>
    <xf numFmtId="0" fontId="39" fillId="0" borderId="45" xfId="0" applyFont="1" applyBorder="1" applyAlignment="1" applyProtection="1">
      <alignment vertical="top" wrapText="1"/>
      <protection hidden="1"/>
    </xf>
    <xf numFmtId="0" fontId="39" fillId="0" borderId="41" xfId="0" applyFont="1" applyBorder="1" applyAlignment="1" applyProtection="1">
      <alignment vertical="top" wrapText="1"/>
      <protection hidden="1"/>
    </xf>
    <xf numFmtId="0" fontId="39" fillId="0" borderId="43" xfId="0" applyFont="1" applyBorder="1" applyAlignment="1" applyProtection="1">
      <alignment vertical="top" wrapText="1"/>
      <protection hidden="1"/>
    </xf>
    <xf numFmtId="0" fontId="39" fillId="0" borderId="49" xfId="0" applyFont="1" applyBorder="1" applyAlignment="1" applyProtection="1">
      <alignment vertical="top" wrapText="1"/>
      <protection hidden="1"/>
    </xf>
    <xf numFmtId="0" fontId="39" fillId="0" borderId="69" xfId="0" applyFont="1" applyBorder="1" applyAlignment="1" applyProtection="1">
      <alignment vertical="top" wrapText="1"/>
      <protection hidden="1"/>
    </xf>
    <xf numFmtId="0" fontId="39" fillId="0" borderId="52" xfId="0" applyFont="1" applyBorder="1" applyAlignment="1" applyProtection="1">
      <alignment vertical="top" wrapText="1"/>
      <protection hidden="1"/>
    </xf>
    <xf numFmtId="0" fontId="39" fillId="0" borderId="58" xfId="0" applyFont="1" applyBorder="1" applyAlignment="1" applyProtection="1">
      <alignment vertical="top" wrapText="1"/>
      <protection hidden="1"/>
    </xf>
    <xf numFmtId="0" fontId="39" fillId="0" borderId="54" xfId="0" applyFont="1" applyBorder="1" applyAlignment="1" applyProtection="1">
      <alignment vertical="top" wrapText="1"/>
      <protection hidden="1"/>
    </xf>
    <xf numFmtId="0" fontId="39" fillId="0" borderId="70" xfId="0" applyFont="1" applyBorder="1" applyAlignment="1" applyProtection="1">
      <alignment vertical="top" wrapText="1"/>
      <protection hidden="1"/>
    </xf>
    <xf numFmtId="0" fontId="6" fillId="0" borderId="49"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52" xfId="0" applyFont="1" applyBorder="1" applyAlignment="1" applyProtection="1">
      <alignment vertical="top" wrapText="1"/>
      <protection locked="0"/>
    </xf>
    <xf numFmtId="0" fontId="7" fillId="0" borderId="58" xfId="0" applyFont="1" applyBorder="1" applyAlignment="1" applyProtection="1">
      <alignment vertical="top" wrapText="1"/>
      <protection locked="0"/>
    </xf>
    <xf numFmtId="0" fontId="7" fillId="0" borderId="54"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11" fillId="0" borderId="41" xfId="0" applyFont="1" applyBorder="1" applyAlignment="1" applyProtection="1">
      <alignment horizontal="center" vertical="center" wrapText="1"/>
      <protection hidden="1"/>
    </xf>
    <xf numFmtId="0" fontId="0" fillId="0" borderId="41" xfId="0" applyBorder="1" applyAlignment="1" applyProtection="1">
      <protection hidden="1"/>
    </xf>
    <xf numFmtId="0" fontId="6" fillId="0" borderId="86" xfId="0" applyFont="1" applyBorder="1" applyAlignment="1" applyProtection="1">
      <alignment horizontal="center" textRotation="90"/>
      <protection hidden="1"/>
    </xf>
    <xf numFmtId="0" fontId="0" fillId="0" borderId="47" xfId="0" applyBorder="1" applyAlignment="1" applyProtection="1">
      <alignment horizontal="center" textRotation="90"/>
      <protection hidden="1"/>
    </xf>
    <xf numFmtId="0" fontId="0" fillId="0" borderId="48" xfId="0" applyBorder="1" applyAlignment="1" applyProtection="1">
      <alignment horizontal="center" textRotation="90"/>
      <protection hidden="1"/>
    </xf>
    <xf numFmtId="0" fontId="6" fillId="0" borderId="87" xfId="0" applyFont="1" applyBorder="1" applyAlignment="1" applyProtection="1">
      <alignment horizontal="center" vertical="top" wrapText="1"/>
      <protection hidden="1"/>
    </xf>
    <xf numFmtId="0" fontId="6" fillId="0" borderId="47" xfId="0" applyFont="1" applyBorder="1" applyAlignment="1" applyProtection="1">
      <alignment horizontal="center" vertical="top" wrapText="1"/>
      <protection hidden="1"/>
    </xf>
    <xf numFmtId="0" fontId="6" fillId="0" borderId="48" xfId="0" applyFont="1" applyBorder="1" applyAlignment="1" applyProtection="1">
      <alignment horizontal="center" vertical="top" wrapText="1"/>
      <protection hidden="1"/>
    </xf>
    <xf numFmtId="0" fontId="43" fillId="0" borderId="83"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88" xfId="0" applyFont="1" applyBorder="1" applyAlignment="1" applyProtection="1">
      <alignment horizontal="left" vertical="top" wrapText="1"/>
      <protection locked="0"/>
    </xf>
    <xf numFmtId="0" fontId="6" fillId="0" borderId="84" xfId="0" applyFont="1" applyBorder="1" applyAlignment="1" applyProtection="1">
      <alignment horizontal="left" vertical="top" wrapText="1"/>
      <protection locked="0"/>
    </xf>
    <xf numFmtId="0" fontId="6" fillId="0" borderId="85"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70" xfId="0" applyFont="1" applyBorder="1" applyAlignment="1" applyProtection="1">
      <alignment horizontal="left" vertical="top" wrapText="1"/>
      <protection locked="0"/>
    </xf>
    <xf numFmtId="0" fontId="6" fillId="0" borderId="83" xfId="0" applyFont="1" applyBorder="1" applyAlignment="1" applyProtection="1">
      <alignment horizontal="left" vertical="top" wrapText="1"/>
      <protection locked="0"/>
    </xf>
    <xf numFmtId="0" fontId="6" fillId="0" borderId="83" xfId="0" applyFont="1" applyFill="1" applyBorder="1" applyAlignment="1" applyProtection="1">
      <alignment horizontal="left" vertical="top" wrapText="1"/>
      <protection locked="0"/>
    </xf>
    <xf numFmtId="0" fontId="6" fillId="0" borderId="84" xfId="0" applyFont="1" applyFill="1" applyBorder="1" applyAlignment="1" applyProtection="1">
      <alignment horizontal="left" vertical="top" wrapText="1"/>
      <protection locked="0"/>
    </xf>
    <xf numFmtId="0" fontId="6" fillId="0" borderId="85" xfId="0" applyFont="1" applyFill="1" applyBorder="1" applyAlignment="1" applyProtection="1">
      <alignment horizontal="left" vertical="top" wrapText="1"/>
      <protection locked="0"/>
    </xf>
    <xf numFmtId="0" fontId="6" fillId="0" borderId="5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6" fillId="0" borderId="85" xfId="0" applyFont="1" applyBorder="1" applyAlignment="1" applyProtection="1">
      <alignment wrapText="1"/>
      <protection locked="0"/>
    </xf>
    <xf numFmtId="0" fontId="6" fillId="0" borderId="58" xfId="0" applyFont="1" applyBorder="1" applyAlignment="1" applyProtection="1">
      <alignment wrapText="1"/>
      <protection locked="0"/>
    </xf>
    <xf numFmtId="0" fontId="6" fillId="0" borderId="70" xfId="0" applyFont="1" applyBorder="1" applyAlignment="1" applyProtection="1">
      <alignment wrapText="1"/>
      <protection locked="0"/>
    </xf>
    <xf numFmtId="49" fontId="6" fillId="0" borderId="83" xfId="0" applyNumberFormat="1" applyFont="1"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49" fontId="6" fillId="0" borderId="52" xfId="0" applyNumberFormat="1"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31" fillId="0" borderId="0" xfId="0" applyFont="1" applyAlignment="1">
      <alignment vertical="top" wrapText="1"/>
    </xf>
    <xf numFmtId="0" fontId="31" fillId="0" borderId="38" xfId="0" applyFont="1" applyBorder="1" applyAlignment="1">
      <alignment vertical="top" wrapText="1"/>
    </xf>
    <xf numFmtId="49" fontId="6" fillId="0" borderId="41" xfId="0" applyNumberFormat="1" applyFont="1" applyBorder="1" applyAlignment="1" applyProtection="1">
      <alignment horizontal="center" vertical="center" wrapText="1"/>
      <protection hidden="1"/>
    </xf>
    <xf numFmtId="49" fontId="0" fillId="0" borderId="41" xfId="0" applyNumberFormat="1" applyBorder="1" applyAlignment="1" applyProtection="1">
      <alignment horizontal="center" vertical="center" wrapText="1"/>
      <protection hidden="1"/>
    </xf>
    <xf numFmtId="49" fontId="0" fillId="0" borderId="43" xfId="0" applyNumberFormat="1" applyBorder="1" applyAlignment="1" applyProtection="1">
      <alignment horizontal="center" vertical="center" wrapText="1"/>
      <protection hidden="1"/>
    </xf>
    <xf numFmtId="0" fontId="6" fillId="0" borderId="52" xfId="0" applyFont="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58" xfId="0" applyBorder="1" applyAlignment="1" applyProtection="1">
      <alignment horizontal="center" wrapText="1"/>
      <protection hidden="1"/>
    </xf>
    <xf numFmtId="0" fontId="6" fillId="0" borderId="19" xfId="0" applyFont="1" applyBorder="1" applyAlignment="1" applyProtection="1">
      <alignment horizontal="left" vertical="center" wrapText="1"/>
      <protection hidden="1"/>
    </xf>
    <xf numFmtId="0" fontId="6" fillId="0" borderId="57" xfId="0" applyFont="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hidden="1"/>
    </xf>
    <xf numFmtId="0" fontId="6" fillId="0" borderId="71" xfId="0" applyFont="1" applyBorder="1" applyAlignment="1" applyProtection="1">
      <alignment horizontal="left" vertical="center" wrapText="1"/>
      <protection hidden="1"/>
    </xf>
    <xf numFmtId="0" fontId="6" fillId="0" borderId="58" xfId="0" applyFont="1" applyBorder="1" applyAlignment="1" applyProtection="1">
      <alignment horizontal="center" wrapText="1"/>
      <protection hidden="1"/>
    </xf>
    <xf numFmtId="0" fontId="6" fillId="0" borderId="54" xfId="0" applyFont="1" applyBorder="1" applyAlignment="1" applyProtection="1">
      <alignment horizontal="center" wrapText="1"/>
      <protection hidden="1"/>
    </xf>
    <xf numFmtId="0" fontId="6" fillId="0" borderId="70" xfId="0" applyFont="1" applyBorder="1" applyAlignment="1" applyProtection="1">
      <alignment horizontal="center" wrapText="1"/>
      <protection hidden="1"/>
    </xf>
    <xf numFmtId="0" fontId="6" fillId="0" borderId="52" xfId="0" applyFont="1"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8" fillId="0" borderId="78" xfId="0" applyFont="1" applyBorder="1" applyAlignment="1" applyProtection="1">
      <alignment horizontal="left" vertical="center"/>
      <protection locked="0"/>
    </xf>
    <xf numFmtId="0" fontId="8" fillId="0" borderId="79" xfId="0" applyFont="1" applyBorder="1" applyAlignment="1" applyProtection="1">
      <alignment horizontal="left" vertical="center"/>
      <protection locked="0"/>
    </xf>
    <xf numFmtId="0" fontId="8" fillId="0" borderId="81" xfId="0" applyNumberFormat="1" applyFont="1" applyBorder="1" applyAlignment="1" applyProtection="1">
      <alignment horizontal="left" vertical="center"/>
      <protection locked="0"/>
    </xf>
    <xf numFmtId="49" fontId="8" fillId="0" borderId="81" xfId="0" applyNumberFormat="1" applyFont="1" applyBorder="1" applyAlignment="1" applyProtection="1">
      <alignment horizontal="left" vertical="center"/>
      <protection locked="0"/>
    </xf>
    <xf numFmtId="49" fontId="8" fillId="0" borderId="82" xfId="0" applyNumberFormat="1" applyFont="1" applyBorder="1" applyAlignment="1" applyProtection="1">
      <alignment horizontal="left" vertical="center"/>
      <protection locked="0"/>
    </xf>
    <xf numFmtId="0" fontId="4" fillId="0" borderId="54" xfId="0" applyFont="1" applyBorder="1" applyAlignment="1" applyProtection="1">
      <alignment vertical="center"/>
      <protection hidden="1"/>
    </xf>
    <xf numFmtId="0" fontId="0" fillId="0" borderId="40" xfId="0" applyBorder="1" applyAlignment="1" applyProtection="1">
      <alignment vertical="center"/>
      <protection hidden="1"/>
    </xf>
    <xf numFmtId="0" fontId="4" fillId="0" borderId="10" xfId="0" applyFont="1"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46" xfId="0" applyBorder="1" applyAlignment="1" applyProtection="1">
      <protection hidden="1"/>
    </xf>
    <xf numFmtId="0" fontId="0" fillId="0" borderId="84" xfId="0" applyBorder="1" applyAlignment="1" applyProtection="1">
      <protection hidden="1"/>
    </xf>
    <xf numFmtId="0" fontId="0" fillId="0" borderId="69" xfId="0" applyBorder="1" applyAlignment="1" applyProtection="1">
      <protection hidden="1"/>
    </xf>
    <xf numFmtId="14" fontId="8" fillId="0" borderId="77" xfId="0" applyNumberFormat="1" applyFont="1" applyBorder="1" applyAlignment="1" applyProtection="1">
      <alignment horizontal="left" vertical="center"/>
      <protection locked="0"/>
    </xf>
    <xf numFmtId="14" fontId="8" fillId="0" borderId="78" xfId="0" applyNumberFormat="1" applyFont="1" applyBorder="1" applyAlignment="1" applyProtection="1">
      <alignment horizontal="left" vertical="center"/>
      <protection locked="0"/>
    </xf>
    <xf numFmtId="14" fontId="8" fillId="0" borderId="79" xfId="0" applyNumberFormat="1"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0" fontId="8" fillId="0" borderId="92"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4" fillId="0" borderId="49" xfId="0" applyFont="1" applyBorder="1" applyAlignment="1" applyProtection="1">
      <alignment vertical="center" wrapText="1"/>
      <protection hidden="1"/>
    </xf>
    <xf numFmtId="0" fontId="4" fillId="0" borderId="46" xfId="0" applyFont="1" applyBorder="1" applyAlignment="1" applyProtection="1">
      <alignment vertical="center" wrapText="1"/>
      <protection hidden="1"/>
    </xf>
    <xf numFmtId="0" fontId="0" fillId="0" borderId="69" xfId="0" applyBorder="1" applyAlignment="1" applyProtection="1">
      <alignment vertical="center" wrapText="1"/>
      <protection hidden="1"/>
    </xf>
    <xf numFmtId="0" fontId="4" fillId="0" borderId="52"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58" xfId="0" applyFont="1" applyBorder="1" applyAlignment="1" applyProtection="1">
      <alignment horizontal="center" vertical="top"/>
      <protection locked="0"/>
    </xf>
    <xf numFmtId="0" fontId="4" fillId="0" borderId="54"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0" fontId="4" fillId="0" borderId="70" xfId="0" applyFont="1" applyBorder="1" applyAlignment="1" applyProtection="1">
      <alignment horizontal="center" vertical="top"/>
      <protection locked="0"/>
    </xf>
    <xf numFmtId="0" fontId="4" fillId="0" borderId="74" xfId="0" applyFont="1" applyBorder="1" applyAlignment="1" applyProtection="1">
      <alignment horizontal="left" vertical="center"/>
      <protection hidden="1"/>
    </xf>
    <xf numFmtId="0" fontId="12" fillId="0" borderId="38" xfId="0" applyFont="1" applyBorder="1" applyAlignment="1" applyProtection="1">
      <alignment vertical="center"/>
      <protection hidden="1"/>
    </xf>
    <xf numFmtId="49" fontId="5" fillId="0" borderId="0" xfId="0" applyNumberFormat="1" applyFont="1" applyBorder="1" applyAlignment="1" applyProtection="1">
      <alignment horizontal="left" vertical="center" wrapText="1" indent="3"/>
      <protection hidden="1"/>
    </xf>
    <xf numFmtId="49" fontId="5" fillId="0" borderId="58" xfId="0" applyNumberFormat="1" applyFont="1" applyBorder="1" applyAlignment="1" applyProtection="1">
      <alignment horizontal="left" vertical="center" wrapText="1" indent="3"/>
      <protection hidden="1"/>
    </xf>
    <xf numFmtId="49" fontId="5" fillId="0" borderId="38" xfId="0" applyNumberFormat="1" applyFont="1" applyBorder="1" applyAlignment="1" applyProtection="1">
      <alignment horizontal="left" vertical="center" wrapText="1" indent="3"/>
      <protection hidden="1"/>
    </xf>
    <xf numFmtId="49" fontId="5" fillId="0" borderId="70" xfId="0" applyNumberFormat="1" applyFont="1" applyBorder="1" applyAlignment="1" applyProtection="1">
      <alignment horizontal="left" vertical="center" wrapText="1" indent="3"/>
      <protection hidden="1"/>
    </xf>
    <xf numFmtId="0" fontId="4" fillId="0" borderId="84" xfId="0" applyFont="1" applyBorder="1" applyAlignment="1" applyProtection="1">
      <alignment horizontal="left" indent="1"/>
      <protection hidden="1"/>
    </xf>
    <xf numFmtId="0" fontId="4" fillId="0" borderId="85" xfId="0" applyFont="1" applyBorder="1" applyAlignment="1" applyProtection="1">
      <alignment horizontal="left" indent="1"/>
      <protection hidden="1"/>
    </xf>
    <xf numFmtId="0" fontId="1" fillId="0" borderId="0" xfId="0" applyFont="1" applyBorder="1" applyAlignment="1">
      <alignment horizontal="left" indent="1"/>
    </xf>
    <xf numFmtId="0" fontId="1" fillId="0" borderId="58" xfId="0" applyFont="1" applyBorder="1" applyAlignment="1">
      <alignment horizontal="left" indent="1"/>
    </xf>
    <xf numFmtId="0" fontId="6" fillId="0" borderId="0" xfId="0" applyFont="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6" fillId="0" borderId="70" xfId="0" applyFont="1" applyBorder="1" applyAlignment="1" applyProtection="1">
      <alignment horizontal="center" vertical="center" wrapText="1"/>
      <protection hidden="1"/>
    </xf>
    <xf numFmtId="0" fontId="1" fillId="0" borderId="58" xfId="0" applyFont="1" applyBorder="1" applyAlignment="1" applyProtection="1">
      <alignment horizontal="center" wrapText="1"/>
      <protection hidden="1"/>
    </xf>
    <xf numFmtId="0" fontId="1" fillId="0" borderId="52" xfId="0" applyFont="1" applyBorder="1" applyAlignment="1" applyProtection="1">
      <alignment horizontal="center" wrapText="1"/>
      <protection hidden="1"/>
    </xf>
    <xf numFmtId="0" fontId="1" fillId="0" borderId="54" xfId="0" applyFont="1" applyBorder="1" applyAlignment="1" applyProtection="1">
      <alignment horizontal="center" wrapText="1"/>
      <protection hidden="1"/>
    </xf>
    <xf numFmtId="0" fontId="1" fillId="0" borderId="70" xfId="0" applyFont="1" applyBorder="1" applyAlignment="1" applyProtection="1">
      <alignment horizontal="center" wrapText="1"/>
      <protection hidden="1"/>
    </xf>
    <xf numFmtId="0" fontId="6" fillId="0" borderId="41"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5" fillId="0" borderId="110" xfId="11" applyFont="1" applyBorder="1" applyAlignment="1" applyProtection="1">
      <alignment horizontal="left" vertical="center" wrapText="1"/>
      <protection locked="0"/>
    </xf>
    <xf numFmtId="0" fontId="5" fillId="0" borderId="111" xfId="11" applyFont="1" applyBorder="1" applyAlignment="1" applyProtection="1">
      <alignment horizontal="left" vertical="center"/>
      <protection locked="0"/>
    </xf>
    <xf numFmtId="0" fontId="5" fillId="0" borderId="112" xfId="11" applyFont="1" applyBorder="1" applyAlignment="1" applyProtection="1">
      <alignment horizontal="left" vertical="center"/>
      <protection locked="0"/>
    </xf>
    <xf numFmtId="0" fontId="2" fillId="0" borderId="110" xfId="11" applyFont="1" applyBorder="1" applyAlignment="1" applyProtection="1">
      <alignment horizontal="left" vertical="center" wrapText="1"/>
      <protection locked="0"/>
    </xf>
    <xf numFmtId="0" fontId="2" fillId="0" borderId="111" xfId="11" applyFont="1" applyBorder="1" applyAlignment="1" applyProtection="1">
      <alignment horizontal="left" vertical="center"/>
      <protection locked="0"/>
    </xf>
    <xf numFmtId="0" fontId="2" fillId="0" borderId="112" xfId="11" applyFont="1" applyBorder="1" applyAlignment="1" applyProtection="1">
      <alignment horizontal="left" vertical="center"/>
      <protection locked="0"/>
    </xf>
    <xf numFmtId="0" fontId="5" fillId="0" borderId="111" xfId="11" applyFont="1" applyBorder="1" applyAlignment="1" applyProtection="1">
      <alignment horizontal="left" vertical="center" wrapText="1"/>
      <protection locked="0"/>
    </xf>
    <xf numFmtId="0" fontId="5" fillId="0" borderId="112" xfId="11" applyFont="1" applyBorder="1" applyAlignment="1" applyProtection="1">
      <alignment horizontal="left" vertical="center" wrapText="1"/>
      <protection locked="0"/>
    </xf>
    <xf numFmtId="0" fontId="5" fillId="0" borderId="107" xfId="11" applyFont="1" applyBorder="1" applyAlignment="1" applyProtection="1">
      <alignment horizontal="left" vertical="center"/>
      <protection locked="0"/>
    </xf>
    <xf numFmtId="0" fontId="5" fillId="0" borderId="108" xfId="11" applyFont="1" applyBorder="1" applyAlignment="1" applyProtection="1">
      <alignment horizontal="left" vertical="center"/>
      <protection locked="0"/>
    </xf>
    <xf numFmtId="0" fontId="5" fillId="0" borderId="109" xfId="11" applyFont="1" applyBorder="1" applyAlignment="1" applyProtection="1">
      <alignment horizontal="left" vertical="center"/>
      <protection locked="0"/>
    </xf>
    <xf numFmtId="0" fontId="5" fillId="0" borderId="107" xfId="11" applyFont="1" applyBorder="1" applyAlignment="1" applyProtection="1">
      <alignment horizontal="left" vertical="center" wrapText="1"/>
      <protection locked="0"/>
    </xf>
    <xf numFmtId="0" fontId="5" fillId="0" borderId="110" xfId="11" applyFont="1" applyBorder="1" applyAlignment="1" applyProtection="1">
      <alignment horizontal="center" vertical="center"/>
      <protection locked="0"/>
    </xf>
    <xf numFmtId="0" fontId="5" fillId="0" borderId="111" xfId="11" applyFont="1" applyBorder="1" applyAlignment="1" applyProtection="1">
      <alignment horizontal="center" vertical="center"/>
      <protection locked="0"/>
    </xf>
    <xf numFmtId="0" fontId="5" fillId="0" borderId="112" xfId="11" applyFont="1" applyBorder="1" applyAlignment="1" applyProtection="1">
      <alignment horizontal="center" vertical="center"/>
      <protection locked="0"/>
    </xf>
    <xf numFmtId="0" fontId="5" fillId="0" borderId="54" xfId="11" applyFont="1" applyBorder="1" applyAlignment="1" applyProtection="1">
      <alignment horizontal="left" vertical="center"/>
      <protection locked="0"/>
    </xf>
    <xf numFmtId="0" fontId="5" fillId="0" borderId="38" xfId="11" applyFont="1" applyBorder="1" applyAlignment="1" applyProtection="1">
      <alignment horizontal="left" vertical="center"/>
      <protection locked="0"/>
    </xf>
    <xf numFmtId="0" fontId="5" fillId="0" borderId="70" xfId="11" applyFont="1" applyBorder="1" applyAlignment="1" applyProtection="1">
      <alignment horizontal="left" vertical="center"/>
      <protection locked="0"/>
    </xf>
    <xf numFmtId="0" fontId="5" fillId="0" borderId="110" xfId="11" applyFont="1" applyBorder="1" applyAlignment="1" applyProtection="1">
      <alignment horizontal="left" vertical="center"/>
      <protection locked="0"/>
    </xf>
    <xf numFmtId="0" fontId="42" fillId="0" borderId="107" xfId="11" applyFont="1" applyBorder="1" applyAlignment="1" applyProtection="1">
      <alignment horizontal="left" vertical="center" wrapText="1"/>
      <protection locked="0"/>
    </xf>
    <xf numFmtId="0" fontId="42" fillId="0" borderId="108" xfId="11" applyFont="1" applyBorder="1" applyAlignment="1" applyProtection="1">
      <alignment horizontal="left" vertical="center"/>
      <protection locked="0"/>
    </xf>
    <xf numFmtId="0" fontId="42" fillId="0" borderId="109" xfId="11" applyFont="1" applyBorder="1" applyAlignment="1" applyProtection="1">
      <alignment horizontal="left" vertical="center"/>
      <protection locked="0"/>
    </xf>
    <xf numFmtId="0" fontId="2" fillId="5" borderId="107" xfId="11" applyFont="1" applyFill="1" applyBorder="1" applyAlignment="1" applyProtection="1">
      <alignment horizontal="left" vertical="center"/>
      <protection locked="0"/>
    </xf>
    <xf numFmtId="0" fontId="2" fillId="5" borderId="108" xfId="11" applyFont="1" applyFill="1" applyBorder="1" applyAlignment="1" applyProtection="1">
      <alignment horizontal="left" vertical="center"/>
      <protection locked="0"/>
    </xf>
    <xf numFmtId="0" fontId="2" fillId="5" borderId="109" xfId="11" applyFont="1" applyFill="1" applyBorder="1" applyAlignment="1" applyProtection="1">
      <alignment horizontal="left" vertical="center"/>
      <protection locked="0"/>
    </xf>
    <xf numFmtId="0" fontId="4" fillId="0" borderId="75" xfId="0" applyFont="1" applyFill="1" applyBorder="1" applyAlignment="1" applyProtection="1">
      <alignment vertical="top"/>
    </xf>
    <xf numFmtId="0" fontId="0" fillId="0" borderId="73" xfId="0" applyBorder="1" applyAlignment="1">
      <alignment vertical="top"/>
    </xf>
    <xf numFmtId="0" fontId="0" fillId="0" borderId="76" xfId="0" applyBorder="1" applyAlignment="1">
      <alignment vertical="top"/>
    </xf>
    <xf numFmtId="0" fontId="4" fillId="0" borderId="73" xfId="0" applyFont="1" applyFill="1" applyBorder="1" applyAlignment="1" applyProtection="1">
      <alignment vertical="top"/>
    </xf>
    <xf numFmtId="0" fontId="4" fillId="0" borderId="76" xfId="0" applyFont="1" applyFill="1" applyBorder="1" applyAlignment="1" applyProtection="1">
      <alignment vertical="top"/>
    </xf>
    <xf numFmtId="0" fontId="26" fillId="0" borderId="26" xfId="0" applyFont="1" applyFill="1" applyBorder="1" applyAlignment="1" applyProtection="1">
      <alignment horizontal="left" vertical="center"/>
    </xf>
    <xf numFmtId="0" fontId="26" fillId="0" borderId="27" xfId="0" applyFont="1" applyFill="1" applyBorder="1" applyAlignment="1" applyProtection="1">
      <alignment horizontal="left" vertical="center"/>
    </xf>
    <xf numFmtId="0" fontId="26" fillId="0" borderId="59" xfId="0" applyFont="1" applyFill="1" applyBorder="1" applyAlignment="1" applyProtection="1">
      <alignment horizontal="left" vertical="center"/>
    </xf>
    <xf numFmtId="0" fontId="0" fillId="0" borderId="27" xfId="0" applyBorder="1" applyAlignment="1">
      <alignment vertical="center"/>
    </xf>
    <xf numFmtId="0" fontId="0" fillId="0" borderId="59" xfId="0" applyBorder="1" applyAlignment="1">
      <alignment vertical="center"/>
    </xf>
    <xf numFmtId="0" fontId="0" fillId="0" borderId="12" xfId="0" applyFill="1" applyBorder="1" applyAlignment="1" applyProtection="1">
      <alignment horizontal="center"/>
    </xf>
    <xf numFmtId="0" fontId="0" fillId="0" borderId="18" xfId="0" applyFill="1" applyBorder="1" applyAlignment="1" applyProtection="1">
      <alignment horizontal="center"/>
    </xf>
  </cellXfs>
  <cellStyles count="12">
    <cellStyle name="Comma 2" xfId="1"/>
    <cellStyle name="Comma 2 2" xfId="2"/>
    <cellStyle name="Comma 2 3" xfId="3"/>
    <cellStyle name="Dezimal 2" xfId="5"/>
    <cellStyle name="Dezimal 3" xfId="6"/>
    <cellStyle name="Dezimal 3 2" xfId="7"/>
    <cellStyle name="Dezimal 4" xfId="8"/>
    <cellStyle name="Komma" xfId="4" builtinId="3"/>
    <cellStyle name="Standard" xfId="0" builtinId="0"/>
    <cellStyle name="Standard 2" xfId="9"/>
    <cellStyle name="Standard 3" xfId="10"/>
    <cellStyle name="Standard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Link="STAOGR_NATGEF!$A$9" fmlaRange="STAOGR_NATGEF!$B$12:$B$19" noThreeD="1" sel="6" val="0"/>
</file>

<file path=xl/ctrlProps/ctrlProp9.xml><?xml version="1.0" encoding="utf-8"?>
<formControlPr xmlns="http://schemas.microsoft.com/office/spreadsheetml/2009/9/main" objectType="Drop" dropLines="21" dropStyle="combo" dx="16" fmlaLink="STAOGR_NATGEF!$A$23" fmlaRange="STAOGR_NATGEF!$B$26:$B$42" noThreeD="1" sel="1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628235</xdr:colOff>
      <xdr:row>45</xdr:row>
      <xdr:rowOff>17808</xdr:rowOff>
    </xdr:from>
    <xdr:to>
      <xdr:col>7</xdr:col>
      <xdr:colOff>75785</xdr:colOff>
      <xdr:row>46</xdr:row>
      <xdr:rowOff>8283</xdr:rowOff>
    </xdr:to>
    <xdr:sp macro="" textlink="">
      <xdr:nvSpPr>
        <xdr:cNvPr id="10342" name="Text Box 102">
          <a:extLst>
            <a:ext uri="{FF2B5EF4-FFF2-40B4-BE49-F238E27FC236}">
              <a16:creationId xmlns:a16="http://schemas.microsoft.com/office/drawing/2014/main" id="{00000000-0008-0000-0000-000066280000}"/>
            </a:ext>
          </a:extLst>
        </xdr:cNvPr>
        <xdr:cNvSpPr txBox="1">
          <a:spLocks noChangeArrowheads="1"/>
        </xdr:cNvSpPr>
      </xdr:nvSpPr>
      <xdr:spPr bwMode="auto">
        <a:xfrm>
          <a:off x="5945670" y="9534525"/>
          <a:ext cx="6899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sehr schlecht</a:t>
          </a:r>
        </a:p>
      </xdr:txBody>
    </xdr:sp>
    <xdr:clientData/>
  </xdr:twoCellAnchor>
  <xdr:twoCellAnchor>
    <xdr:from>
      <xdr:col>8</xdr:col>
      <xdr:colOff>28575</xdr:colOff>
      <xdr:row>45</xdr:row>
      <xdr:rowOff>9525</xdr:rowOff>
    </xdr:from>
    <xdr:to>
      <xdr:col>9</xdr:col>
      <xdr:colOff>219075</xdr:colOff>
      <xdr:row>46</xdr:row>
      <xdr:rowOff>0</xdr:rowOff>
    </xdr:to>
    <xdr:sp macro="" textlink="">
      <xdr:nvSpPr>
        <xdr:cNvPr id="10343" name="Text Box 103">
          <a:extLst>
            <a:ext uri="{FF2B5EF4-FFF2-40B4-BE49-F238E27FC236}">
              <a16:creationId xmlns:a16="http://schemas.microsoft.com/office/drawing/2014/main" id="{00000000-0008-0000-0000-000067280000}"/>
            </a:ext>
          </a:extLst>
        </xdr:cNvPr>
        <xdr:cNvSpPr txBox="1">
          <a:spLocks noChangeArrowheads="1"/>
        </xdr:cNvSpPr>
      </xdr:nvSpPr>
      <xdr:spPr bwMode="auto">
        <a:xfrm>
          <a:off x="6457950" y="9229725"/>
          <a:ext cx="4286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minimal</a:t>
          </a:r>
        </a:p>
      </xdr:txBody>
    </xdr:sp>
    <xdr:clientData/>
  </xdr:twoCellAnchor>
  <xdr:twoCellAnchor>
    <xdr:from>
      <xdr:col>9</xdr:col>
      <xdr:colOff>86139</xdr:colOff>
      <xdr:row>45</xdr:row>
      <xdr:rowOff>9525</xdr:rowOff>
    </xdr:from>
    <xdr:to>
      <xdr:col>10</xdr:col>
      <xdr:colOff>565288</xdr:colOff>
      <xdr:row>46</xdr:row>
      <xdr:rowOff>0</xdr:rowOff>
    </xdr:to>
    <xdr:sp macro="" textlink="">
      <xdr:nvSpPr>
        <xdr:cNvPr id="10344" name="Text Box 104">
          <a:extLst>
            <a:ext uri="{FF2B5EF4-FFF2-40B4-BE49-F238E27FC236}">
              <a16:creationId xmlns:a16="http://schemas.microsoft.com/office/drawing/2014/main" id="{00000000-0008-0000-0000-000068280000}"/>
            </a:ext>
          </a:extLst>
        </xdr:cNvPr>
        <xdr:cNvSpPr txBox="1">
          <a:spLocks noChangeArrowheads="1"/>
        </xdr:cNvSpPr>
      </xdr:nvSpPr>
      <xdr:spPr bwMode="auto">
        <a:xfrm>
          <a:off x="7126356" y="9526242"/>
          <a:ext cx="9595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ideal</a:t>
          </a:r>
        </a:p>
      </xdr:txBody>
    </xdr:sp>
    <xdr:clientData/>
  </xdr:twoCellAnchor>
  <xdr:twoCellAnchor>
    <xdr:from>
      <xdr:col>0</xdr:col>
      <xdr:colOff>180975</xdr:colOff>
      <xdr:row>0</xdr:row>
      <xdr:rowOff>47625</xdr:rowOff>
    </xdr:from>
    <xdr:to>
      <xdr:col>2</xdr:col>
      <xdr:colOff>1704975</xdr:colOff>
      <xdr:row>1</xdr:row>
      <xdr:rowOff>352425</xdr:rowOff>
    </xdr:to>
    <xdr:pic>
      <xdr:nvPicPr>
        <xdr:cNvPr id="115924" name="Picture 207" descr="BUWD_LB">
          <a:extLst>
            <a:ext uri="{FF2B5EF4-FFF2-40B4-BE49-F238E27FC236}">
              <a16:creationId xmlns:a16="http://schemas.microsoft.com/office/drawing/2014/main" id="{00000000-0008-0000-0000-0000D4C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47625"/>
          <a:ext cx="2857500" cy="685800"/>
        </a:xfrm>
        <a:prstGeom prst="rect">
          <a:avLst/>
        </a:prstGeom>
        <a:noFill/>
        <a:ln w="9525">
          <a:noFill/>
          <a:miter lim="800000"/>
          <a:headEnd/>
          <a:tailEnd/>
        </a:ln>
      </xdr:spPr>
    </xdr:pic>
    <xdr:clientData/>
  </xdr:twoCellAnchor>
  <xdr:twoCellAnchor>
    <xdr:from>
      <xdr:col>8</xdr:col>
      <xdr:colOff>0</xdr:colOff>
      <xdr:row>18</xdr:row>
      <xdr:rowOff>9525</xdr:rowOff>
    </xdr:from>
    <xdr:to>
      <xdr:col>8</xdr:col>
      <xdr:colOff>0</xdr:colOff>
      <xdr:row>19</xdr:row>
      <xdr:rowOff>133350</xdr:rowOff>
    </xdr:to>
    <xdr:sp macro="" textlink="">
      <xdr:nvSpPr>
        <xdr:cNvPr id="115925" name="Line 131">
          <a:extLst>
            <a:ext uri="{FF2B5EF4-FFF2-40B4-BE49-F238E27FC236}">
              <a16:creationId xmlns:a16="http://schemas.microsoft.com/office/drawing/2014/main" id="{00000000-0008-0000-0000-0000D5C40100}"/>
            </a:ext>
          </a:extLst>
        </xdr:cNvPr>
        <xdr:cNvSpPr>
          <a:spLocks noChangeShapeType="1"/>
        </xdr:cNvSpPr>
      </xdr:nvSpPr>
      <xdr:spPr bwMode="auto">
        <a:xfrm flipH="1" flipV="1">
          <a:off x="6743700" y="4371975"/>
          <a:ext cx="0" cy="314325"/>
        </a:xfrm>
        <a:prstGeom prst="line">
          <a:avLst/>
        </a:prstGeom>
        <a:noFill/>
        <a:ln w="19050">
          <a:solidFill>
            <a:srgbClr val="000000"/>
          </a:solidFill>
          <a:round/>
          <a:headEnd type="oval" w="med" len="med"/>
          <a:tailEnd type="triangle" w="med" len="med"/>
        </a:ln>
      </xdr:spPr>
    </xdr:sp>
    <xdr:clientData/>
  </xdr:twoCellAnchor>
  <xdr:twoCellAnchor>
    <xdr:from>
      <xdr:col>8</xdr:col>
      <xdr:colOff>9525</xdr:colOff>
      <xdr:row>15</xdr:row>
      <xdr:rowOff>9525</xdr:rowOff>
    </xdr:from>
    <xdr:to>
      <xdr:col>8</xdr:col>
      <xdr:colOff>104775</xdr:colOff>
      <xdr:row>17</xdr:row>
      <xdr:rowOff>161925</xdr:rowOff>
    </xdr:to>
    <xdr:sp macro="" textlink="">
      <xdr:nvSpPr>
        <xdr:cNvPr id="115926" name="Line 132">
          <a:extLst>
            <a:ext uri="{FF2B5EF4-FFF2-40B4-BE49-F238E27FC236}">
              <a16:creationId xmlns:a16="http://schemas.microsoft.com/office/drawing/2014/main" id="{00000000-0008-0000-0000-0000D6C40100}"/>
            </a:ext>
          </a:extLst>
        </xdr:cNvPr>
        <xdr:cNvSpPr>
          <a:spLocks noChangeShapeType="1"/>
        </xdr:cNvSpPr>
      </xdr:nvSpPr>
      <xdr:spPr bwMode="auto">
        <a:xfrm flipV="1">
          <a:off x="6753225" y="3800475"/>
          <a:ext cx="95250" cy="533400"/>
        </a:xfrm>
        <a:prstGeom prst="line">
          <a:avLst/>
        </a:prstGeom>
        <a:noFill/>
        <a:ln w="19050">
          <a:solidFill>
            <a:srgbClr val="000000"/>
          </a:solidFill>
          <a:round/>
          <a:headEnd/>
          <a:tailEnd type="triangle" w="med" len="med"/>
        </a:ln>
      </xdr:spPr>
    </xdr:sp>
    <xdr:clientData/>
  </xdr:twoCellAnchor>
  <xdr:twoCellAnchor>
    <xdr:from>
      <xdr:col>9</xdr:col>
      <xdr:colOff>209550</xdr:colOff>
      <xdr:row>23</xdr:row>
      <xdr:rowOff>0</xdr:rowOff>
    </xdr:from>
    <xdr:to>
      <xdr:col>9</xdr:col>
      <xdr:colOff>209550</xdr:colOff>
      <xdr:row>24</xdr:row>
      <xdr:rowOff>123825</xdr:rowOff>
    </xdr:to>
    <xdr:sp macro="" textlink="">
      <xdr:nvSpPr>
        <xdr:cNvPr id="115927" name="Line 134">
          <a:extLst>
            <a:ext uri="{FF2B5EF4-FFF2-40B4-BE49-F238E27FC236}">
              <a16:creationId xmlns:a16="http://schemas.microsoft.com/office/drawing/2014/main" id="{00000000-0008-0000-0000-0000D7C40100}"/>
            </a:ext>
          </a:extLst>
        </xdr:cNvPr>
        <xdr:cNvSpPr>
          <a:spLocks noChangeShapeType="1"/>
        </xdr:cNvSpPr>
      </xdr:nvSpPr>
      <xdr:spPr bwMode="auto">
        <a:xfrm flipH="1" flipV="1">
          <a:off x="7191375" y="531495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76200</xdr:colOff>
      <xdr:row>20</xdr:row>
      <xdr:rowOff>19050</xdr:rowOff>
    </xdr:from>
    <xdr:to>
      <xdr:col>9</xdr:col>
      <xdr:colOff>209550</xdr:colOff>
      <xdr:row>22</xdr:row>
      <xdr:rowOff>171450</xdr:rowOff>
    </xdr:to>
    <xdr:sp macro="" textlink="">
      <xdr:nvSpPr>
        <xdr:cNvPr id="115928" name="Line 135">
          <a:extLst>
            <a:ext uri="{FF2B5EF4-FFF2-40B4-BE49-F238E27FC236}">
              <a16:creationId xmlns:a16="http://schemas.microsoft.com/office/drawing/2014/main" id="{00000000-0008-0000-0000-0000D8C40100}"/>
            </a:ext>
          </a:extLst>
        </xdr:cNvPr>
        <xdr:cNvSpPr>
          <a:spLocks noChangeShapeType="1"/>
        </xdr:cNvSpPr>
      </xdr:nvSpPr>
      <xdr:spPr bwMode="auto">
        <a:xfrm flipH="1" flipV="1">
          <a:off x="7058025" y="4762500"/>
          <a:ext cx="133350" cy="533400"/>
        </a:xfrm>
        <a:prstGeom prst="line">
          <a:avLst/>
        </a:prstGeom>
        <a:noFill/>
        <a:ln w="19050">
          <a:solidFill>
            <a:srgbClr val="000000"/>
          </a:solidFill>
          <a:round/>
          <a:headEnd/>
          <a:tailEnd type="triangle" w="med" len="med"/>
        </a:ln>
      </xdr:spPr>
    </xdr:sp>
    <xdr:clientData/>
  </xdr:twoCellAnchor>
  <xdr:twoCellAnchor>
    <xdr:from>
      <xdr:col>8</xdr:col>
      <xdr:colOff>133350</xdr:colOff>
      <xdr:row>28</xdr:row>
      <xdr:rowOff>9525</xdr:rowOff>
    </xdr:from>
    <xdr:to>
      <xdr:col>8</xdr:col>
      <xdr:colOff>133350</xdr:colOff>
      <xdr:row>29</xdr:row>
      <xdr:rowOff>133350</xdr:rowOff>
    </xdr:to>
    <xdr:sp macro="" textlink="">
      <xdr:nvSpPr>
        <xdr:cNvPr id="115929" name="Line 137">
          <a:extLst>
            <a:ext uri="{FF2B5EF4-FFF2-40B4-BE49-F238E27FC236}">
              <a16:creationId xmlns:a16="http://schemas.microsoft.com/office/drawing/2014/main" id="{00000000-0008-0000-0000-0000D9C40100}"/>
            </a:ext>
          </a:extLst>
        </xdr:cNvPr>
        <xdr:cNvSpPr>
          <a:spLocks noChangeShapeType="1"/>
        </xdr:cNvSpPr>
      </xdr:nvSpPr>
      <xdr:spPr bwMode="auto">
        <a:xfrm flipH="1" flipV="1">
          <a:off x="6877050" y="6276975"/>
          <a:ext cx="0" cy="314325"/>
        </a:xfrm>
        <a:prstGeom prst="line">
          <a:avLst/>
        </a:prstGeom>
        <a:noFill/>
        <a:ln w="19050">
          <a:solidFill>
            <a:srgbClr val="000000"/>
          </a:solidFill>
          <a:round/>
          <a:headEnd type="oval" w="med" len="med"/>
          <a:tailEnd type="triangle" w="med" len="med"/>
        </a:ln>
      </xdr:spPr>
    </xdr:sp>
    <xdr:clientData/>
  </xdr:twoCellAnchor>
  <xdr:twoCellAnchor>
    <xdr:from>
      <xdr:col>8</xdr:col>
      <xdr:colOff>133350</xdr:colOff>
      <xdr:row>25</xdr:row>
      <xdr:rowOff>0</xdr:rowOff>
    </xdr:from>
    <xdr:to>
      <xdr:col>8</xdr:col>
      <xdr:colOff>133350</xdr:colOff>
      <xdr:row>27</xdr:row>
      <xdr:rowOff>180975</xdr:rowOff>
    </xdr:to>
    <xdr:sp macro="" textlink="">
      <xdr:nvSpPr>
        <xdr:cNvPr id="115930" name="Line 138">
          <a:extLst>
            <a:ext uri="{FF2B5EF4-FFF2-40B4-BE49-F238E27FC236}">
              <a16:creationId xmlns:a16="http://schemas.microsoft.com/office/drawing/2014/main" id="{00000000-0008-0000-0000-0000DAC40100}"/>
            </a:ext>
          </a:extLst>
        </xdr:cNvPr>
        <xdr:cNvSpPr>
          <a:spLocks noChangeShapeType="1"/>
        </xdr:cNvSpPr>
      </xdr:nvSpPr>
      <xdr:spPr bwMode="auto">
        <a:xfrm flipH="1" flipV="1">
          <a:off x="6877050" y="5695950"/>
          <a:ext cx="0" cy="561975"/>
        </a:xfrm>
        <a:prstGeom prst="line">
          <a:avLst/>
        </a:prstGeom>
        <a:noFill/>
        <a:ln w="19050">
          <a:solidFill>
            <a:srgbClr val="000000"/>
          </a:solidFill>
          <a:round/>
          <a:headEnd/>
          <a:tailEnd type="triangle" w="med" len="med"/>
        </a:ln>
      </xdr:spPr>
    </xdr:sp>
    <xdr:clientData/>
  </xdr:twoCellAnchor>
  <xdr:twoCellAnchor>
    <xdr:from>
      <xdr:col>9</xdr:col>
      <xdr:colOff>123825</xdr:colOff>
      <xdr:row>33</xdr:row>
      <xdr:rowOff>0</xdr:rowOff>
    </xdr:from>
    <xdr:to>
      <xdr:col>9</xdr:col>
      <xdr:colOff>123825</xdr:colOff>
      <xdr:row>34</xdr:row>
      <xdr:rowOff>123825</xdr:rowOff>
    </xdr:to>
    <xdr:sp macro="" textlink="">
      <xdr:nvSpPr>
        <xdr:cNvPr id="115931" name="Line 140">
          <a:extLst>
            <a:ext uri="{FF2B5EF4-FFF2-40B4-BE49-F238E27FC236}">
              <a16:creationId xmlns:a16="http://schemas.microsoft.com/office/drawing/2014/main" id="{00000000-0008-0000-0000-0000DBC40100}"/>
            </a:ext>
          </a:extLst>
        </xdr:cNvPr>
        <xdr:cNvSpPr>
          <a:spLocks noChangeShapeType="1"/>
        </xdr:cNvSpPr>
      </xdr:nvSpPr>
      <xdr:spPr bwMode="auto">
        <a:xfrm flipH="1" flipV="1">
          <a:off x="7105650" y="721995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133350</xdr:colOff>
      <xdr:row>30</xdr:row>
      <xdr:rowOff>19050</xdr:rowOff>
    </xdr:from>
    <xdr:to>
      <xdr:col>9</xdr:col>
      <xdr:colOff>133350</xdr:colOff>
      <xdr:row>32</xdr:row>
      <xdr:rowOff>171450</xdr:rowOff>
    </xdr:to>
    <xdr:sp macro="" textlink="">
      <xdr:nvSpPr>
        <xdr:cNvPr id="115932" name="Line 141">
          <a:extLst>
            <a:ext uri="{FF2B5EF4-FFF2-40B4-BE49-F238E27FC236}">
              <a16:creationId xmlns:a16="http://schemas.microsoft.com/office/drawing/2014/main" id="{00000000-0008-0000-0000-0000DCC40100}"/>
            </a:ext>
          </a:extLst>
        </xdr:cNvPr>
        <xdr:cNvSpPr>
          <a:spLocks noChangeShapeType="1"/>
        </xdr:cNvSpPr>
      </xdr:nvSpPr>
      <xdr:spPr bwMode="auto">
        <a:xfrm flipH="1" flipV="1">
          <a:off x="7115175" y="6667500"/>
          <a:ext cx="0" cy="533400"/>
        </a:xfrm>
        <a:prstGeom prst="line">
          <a:avLst/>
        </a:prstGeom>
        <a:noFill/>
        <a:ln w="19050">
          <a:solidFill>
            <a:srgbClr val="000000"/>
          </a:solidFill>
          <a:round/>
          <a:headEnd/>
          <a:tailEnd type="triangle" w="med" len="med"/>
        </a:ln>
      </xdr:spPr>
    </xdr:sp>
    <xdr:clientData/>
  </xdr:twoCellAnchor>
  <xdr:twoCellAnchor>
    <xdr:from>
      <xdr:col>7</xdr:col>
      <xdr:colOff>219075</xdr:colOff>
      <xdr:row>38</xdr:row>
      <xdr:rowOff>9525</xdr:rowOff>
    </xdr:from>
    <xdr:to>
      <xdr:col>7</xdr:col>
      <xdr:colOff>219075</xdr:colOff>
      <xdr:row>39</xdr:row>
      <xdr:rowOff>133350</xdr:rowOff>
    </xdr:to>
    <xdr:sp macro="" textlink="">
      <xdr:nvSpPr>
        <xdr:cNvPr id="115933" name="Line 143">
          <a:extLst>
            <a:ext uri="{FF2B5EF4-FFF2-40B4-BE49-F238E27FC236}">
              <a16:creationId xmlns:a16="http://schemas.microsoft.com/office/drawing/2014/main" id="{00000000-0008-0000-0000-0000DDC40100}"/>
            </a:ext>
          </a:extLst>
        </xdr:cNvPr>
        <xdr:cNvSpPr>
          <a:spLocks noChangeShapeType="1"/>
        </xdr:cNvSpPr>
      </xdr:nvSpPr>
      <xdr:spPr bwMode="auto">
        <a:xfrm flipH="1" flipV="1">
          <a:off x="6724650" y="8181975"/>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152400</xdr:colOff>
      <xdr:row>37</xdr:row>
      <xdr:rowOff>180975</xdr:rowOff>
    </xdr:from>
    <xdr:to>
      <xdr:col>9</xdr:col>
      <xdr:colOff>152400</xdr:colOff>
      <xdr:row>39</xdr:row>
      <xdr:rowOff>180975</xdr:rowOff>
    </xdr:to>
    <xdr:sp macro="" textlink="">
      <xdr:nvSpPr>
        <xdr:cNvPr id="115934" name="Line 144">
          <a:extLst>
            <a:ext uri="{FF2B5EF4-FFF2-40B4-BE49-F238E27FC236}">
              <a16:creationId xmlns:a16="http://schemas.microsoft.com/office/drawing/2014/main" id="{00000000-0008-0000-0000-0000DEC40100}"/>
            </a:ext>
          </a:extLst>
        </xdr:cNvPr>
        <xdr:cNvSpPr>
          <a:spLocks noChangeShapeType="1"/>
        </xdr:cNvSpPr>
      </xdr:nvSpPr>
      <xdr:spPr bwMode="auto">
        <a:xfrm flipH="1" flipV="1">
          <a:off x="7134225" y="8162925"/>
          <a:ext cx="0" cy="381000"/>
        </a:xfrm>
        <a:prstGeom prst="line">
          <a:avLst/>
        </a:prstGeom>
        <a:noFill/>
        <a:ln w="19050">
          <a:solidFill>
            <a:srgbClr val="000000"/>
          </a:solidFill>
          <a:round/>
          <a:headEnd/>
          <a:tailEnd type="triangle" w="med" len="med"/>
        </a:ln>
      </xdr:spPr>
    </xdr:sp>
    <xdr:clientData/>
  </xdr:twoCellAnchor>
  <xdr:twoCellAnchor>
    <xdr:from>
      <xdr:col>7</xdr:col>
      <xdr:colOff>180975</xdr:colOff>
      <xdr:row>43</xdr:row>
      <xdr:rowOff>0</xdr:rowOff>
    </xdr:from>
    <xdr:to>
      <xdr:col>7</xdr:col>
      <xdr:colOff>180975</xdr:colOff>
      <xdr:row>44</xdr:row>
      <xdr:rowOff>133350</xdr:rowOff>
    </xdr:to>
    <xdr:sp macro="" textlink="">
      <xdr:nvSpPr>
        <xdr:cNvPr id="115935" name="Line 146">
          <a:extLst>
            <a:ext uri="{FF2B5EF4-FFF2-40B4-BE49-F238E27FC236}">
              <a16:creationId xmlns:a16="http://schemas.microsoft.com/office/drawing/2014/main" id="{00000000-0008-0000-0000-0000DFC40100}"/>
            </a:ext>
          </a:extLst>
        </xdr:cNvPr>
        <xdr:cNvSpPr>
          <a:spLocks noChangeShapeType="1"/>
        </xdr:cNvSpPr>
      </xdr:nvSpPr>
      <xdr:spPr bwMode="auto">
        <a:xfrm flipH="1" flipV="1">
          <a:off x="6686550" y="9124950"/>
          <a:ext cx="0" cy="323850"/>
        </a:xfrm>
        <a:prstGeom prst="line">
          <a:avLst/>
        </a:prstGeom>
        <a:noFill/>
        <a:ln w="19050">
          <a:solidFill>
            <a:srgbClr val="000000"/>
          </a:solidFill>
          <a:round/>
          <a:headEnd type="oval" w="med" len="med"/>
          <a:tailEnd type="triangle" w="med" len="med"/>
        </a:ln>
      </xdr:spPr>
    </xdr:sp>
    <xdr:clientData/>
  </xdr:twoCellAnchor>
  <xdr:twoCellAnchor>
    <xdr:from>
      <xdr:col>7</xdr:col>
      <xdr:colOff>190500</xdr:colOff>
      <xdr:row>40</xdr:row>
      <xdr:rowOff>9525</xdr:rowOff>
    </xdr:from>
    <xdr:to>
      <xdr:col>8</xdr:col>
      <xdr:colOff>85725</xdr:colOff>
      <xdr:row>42</xdr:row>
      <xdr:rowOff>161925</xdr:rowOff>
    </xdr:to>
    <xdr:sp macro="" textlink="">
      <xdr:nvSpPr>
        <xdr:cNvPr id="115936" name="Line 147">
          <a:extLst>
            <a:ext uri="{FF2B5EF4-FFF2-40B4-BE49-F238E27FC236}">
              <a16:creationId xmlns:a16="http://schemas.microsoft.com/office/drawing/2014/main" id="{00000000-0008-0000-0000-0000E0C40100}"/>
            </a:ext>
          </a:extLst>
        </xdr:cNvPr>
        <xdr:cNvSpPr>
          <a:spLocks noChangeShapeType="1"/>
        </xdr:cNvSpPr>
      </xdr:nvSpPr>
      <xdr:spPr bwMode="auto">
        <a:xfrm flipV="1">
          <a:off x="6696075" y="8562975"/>
          <a:ext cx="133350" cy="533400"/>
        </a:xfrm>
        <a:prstGeom prst="line">
          <a:avLst/>
        </a:prstGeom>
        <a:noFill/>
        <a:ln w="19050">
          <a:solidFill>
            <a:srgbClr val="000000"/>
          </a:solidFill>
          <a:round/>
          <a:headEnd/>
          <a:tailEnd type="triangle" w="med" len="med"/>
        </a:ln>
      </xdr:spPr>
    </xdr:sp>
    <xdr:clientData/>
  </xdr:twoCellAnchor>
  <xdr:twoCellAnchor>
    <xdr:from>
      <xdr:col>7</xdr:col>
      <xdr:colOff>114299</xdr:colOff>
      <xdr:row>10</xdr:row>
      <xdr:rowOff>28574</xdr:rowOff>
    </xdr:from>
    <xdr:to>
      <xdr:col>7</xdr:col>
      <xdr:colOff>114300</xdr:colOff>
      <xdr:row>13</xdr:row>
      <xdr:rowOff>9524</xdr:rowOff>
    </xdr:to>
    <xdr:sp macro="" textlink="">
      <xdr:nvSpPr>
        <xdr:cNvPr id="115937" name="Line 86">
          <a:extLst>
            <a:ext uri="{FF2B5EF4-FFF2-40B4-BE49-F238E27FC236}">
              <a16:creationId xmlns:a16="http://schemas.microsoft.com/office/drawing/2014/main" id="{00000000-0008-0000-0000-0000E1C40100}"/>
            </a:ext>
          </a:extLst>
        </xdr:cNvPr>
        <xdr:cNvSpPr>
          <a:spLocks noChangeShapeType="1"/>
        </xdr:cNvSpPr>
      </xdr:nvSpPr>
      <xdr:spPr bwMode="auto">
        <a:xfrm flipV="1">
          <a:off x="6619874" y="2867024"/>
          <a:ext cx="1" cy="552450"/>
        </a:xfrm>
        <a:prstGeom prst="line">
          <a:avLst/>
        </a:prstGeom>
        <a:noFill/>
        <a:ln w="19050">
          <a:solidFill>
            <a:srgbClr val="000000"/>
          </a:solidFill>
          <a:round/>
          <a:headEnd/>
          <a:tailEnd type="triangle" w="med" len="med"/>
        </a:ln>
      </xdr:spPr>
    </xdr:sp>
    <xdr:clientData/>
  </xdr:twoCellAnchor>
  <xdr:twoCellAnchor>
    <xdr:from>
      <xdr:col>7</xdr:col>
      <xdr:colOff>104775</xdr:colOff>
      <xdr:row>13</xdr:row>
      <xdr:rowOff>0</xdr:rowOff>
    </xdr:from>
    <xdr:to>
      <xdr:col>7</xdr:col>
      <xdr:colOff>104775</xdr:colOff>
      <xdr:row>14</xdr:row>
      <xdr:rowOff>123825</xdr:rowOff>
    </xdr:to>
    <xdr:sp macro="" textlink="">
      <xdr:nvSpPr>
        <xdr:cNvPr id="115938" name="Line 85">
          <a:extLst>
            <a:ext uri="{FF2B5EF4-FFF2-40B4-BE49-F238E27FC236}">
              <a16:creationId xmlns:a16="http://schemas.microsoft.com/office/drawing/2014/main" id="{00000000-0008-0000-0000-0000E2C40100}"/>
            </a:ext>
          </a:extLst>
        </xdr:cNvPr>
        <xdr:cNvSpPr>
          <a:spLocks noChangeShapeType="1"/>
        </xdr:cNvSpPr>
      </xdr:nvSpPr>
      <xdr:spPr bwMode="auto">
        <a:xfrm flipH="1" flipV="1">
          <a:off x="6610350" y="3409950"/>
          <a:ext cx="0" cy="314325"/>
        </a:xfrm>
        <a:prstGeom prst="line">
          <a:avLst/>
        </a:prstGeom>
        <a:noFill/>
        <a:ln w="19050">
          <a:solidFill>
            <a:srgbClr val="000000"/>
          </a:solidFill>
          <a:round/>
          <a:headEnd type="oval" w="med" len="me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0287" name="CBX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0290" name="CBX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0291" name="CBX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0292" name="CBX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0293" name="CBX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0302" name="CBX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0303" name="CBX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xdr:rowOff>
        </xdr:from>
        <xdr:to>
          <xdr:col>15</xdr:col>
          <xdr:colOff>447675</xdr:colOff>
          <xdr:row>4</xdr:row>
          <xdr:rowOff>238125</xdr:rowOff>
        </xdr:to>
        <xdr:sp macro="" textlink="">
          <xdr:nvSpPr>
            <xdr:cNvPr id="10361" name="Drop Down 121" hidden="1">
              <a:extLst>
                <a:ext uri="{63B3BB69-23CF-44E3-9099-C40C66FF867C}">
                  <a14:compatExt spid="_x0000_s10361"/>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38100</xdr:rowOff>
        </xdr:from>
        <xdr:to>
          <xdr:col>15</xdr:col>
          <xdr:colOff>447675</xdr:colOff>
          <xdr:row>5</xdr:row>
          <xdr:rowOff>238125</xdr:rowOff>
        </xdr:to>
        <xdr:sp macro="" textlink="">
          <xdr:nvSpPr>
            <xdr:cNvPr id="10362" name="Drop Down 122" hidden="1">
              <a:extLst>
                <a:ext uri="{63B3BB69-23CF-44E3-9099-C40C66FF867C}">
                  <a14:compatExt spid="_x0000_s10362"/>
                </a:ext>
                <a:ext uri="{FF2B5EF4-FFF2-40B4-BE49-F238E27FC236}">
                  <a16:creationId xmlns:a16="http://schemas.microsoft.com/office/drawing/2014/main" id="{00000000-0008-0000-0000-00007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1038225</xdr:colOff>
          <xdr:row>6</xdr:row>
          <xdr:rowOff>9525</xdr:rowOff>
        </xdr:from>
        <xdr:to>
          <xdr:col>11</xdr:col>
          <xdr:colOff>171450</xdr:colOff>
          <xdr:row>7</xdr:row>
          <xdr:rowOff>9525</xdr:rowOff>
        </xdr:to>
        <xdr:sp macro="" textlink="">
          <xdr:nvSpPr>
            <xdr:cNvPr id="74214" name="Button 6630" hidden="1">
              <a:extLst>
                <a:ext uri="{63B3BB69-23CF-44E3-9099-C40C66FF867C}">
                  <a14:compatExt spid="_x0000_s74214"/>
                </a:ext>
                <a:ext uri="{FF2B5EF4-FFF2-40B4-BE49-F238E27FC236}">
                  <a16:creationId xmlns:a16="http://schemas.microsoft.com/office/drawing/2014/main" id="{00000000-0008-0000-0000-0000E621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Vorlage für Pfeile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13845" name="CBX47" hidden="1">
              <a:extLst>
                <a:ext uri="{63B3BB69-23CF-44E3-9099-C40C66FF867C}">
                  <a14:compatExt spid="_x0000_s113845"/>
                </a:ext>
                <a:ext uri="{FF2B5EF4-FFF2-40B4-BE49-F238E27FC236}">
                  <a16:creationId xmlns:a16="http://schemas.microsoft.com/office/drawing/2014/main" id="{00000000-0008-0000-0000-0000B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13846" name="CBX50" hidden="1">
              <a:extLst>
                <a:ext uri="{63B3BB69-23CF-44E3-9099-C40C66FF867C}">
                  <a14:compatExt spid="_x0000_s113846"/>
                </a:ext>
                <a:ext uri="{FF2B5EF4-FFF2-40B4-BE49-F238E27FC236}">
                  <a16:creationId xmlns:a16="http://schemas.microsoft.com/office/drawing/2014/main" id="{00000000-0008-0000-0000-0000B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13847" name="CBX51" hidden="1">
              <a:extLst>
                <a:ext uri="{63B3BB69-23CF-44E3-9099-C40C66FF867C}">
                  <a14:compatExt spid="_x0000_s113847"/>
                </a:ext>
                <a:ext uri="{FF2B5EF4-FFF2-40B4-BE49-F238E27FC236}">
                  <a16:creationId xmlns:a16="http://schemas.microsoft.com/office/drawing/2014/main" id="{00000000-0008-0000-0000-0000B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13848" name="CBX52" hidden="1">
              <a:extLst>
                <a:ext uri="{63B3BB69-23CF-44E3-9099-C40C66FF867C}">
                  <a14:compatExt spid="_x0000_s113848"/>
                </a:ext>
                <a:ext uri="{FF2B5EF4-FFF2-40B4-BE49-F238E27FC236}">
                  <a16:creationId xmlns:a16="http://schemas.microsoft.com/office/drawing/2014/main" id="{00000000-0008-0000-0000-0000B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13849" name="CBX53" hidden="1">
              <a:extLst>
                <a:ext uri="{63B3BB69-23CF-44E3-9099-C40C66FF867C}">
                  <a14:compatExt spid="_x0000_s113849"/>
                </a:ext>
                <a:ext uri="{FF2B5EF4-FFF2-40B4-BE49-F238E27FC236}">
                  <a16:creationId xmlns:a16="http://schemas.microsoft.com/office/drawing/2014/main" id="{00000000-0008-0000-0000-0000B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13850" name="CBX62" hidden="1">
              <a:extLst>
                <a:ext uri="{63B3BB69-23CF-44E3-9099-C40C66FF867C}">
                  <a14:compatExt spid="_x0000_s113850"/>
                </a:ext>
                <a:ext uri="{FF2B5EF4-FFF2-40B4-BE49-F238E27FC236}">
                  <a16:creationId xmlns:a16="http://schemas.microsoft.com/office/drawing/2014/main" id="{00000000-0008-0000-0000-0000B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13851" name="CBX63" hidden="1">
              <a:extLst>
                <a:ext uri="{63B3BB69-23CF-44E3-9099-C40C66FF867C}">
                  <a14:compatExt spid="_x0000_s113851"/>
                </a:ext>
                <a:ext uri="{FF2B5EF4-FFF2-40B4-BE49-F238E27FC236}">
                  <a16:creationId xmlns:a16="http://schemas.microsoft.com/office/drawing/2014/main" id="{00000000-0008-0000-0000-0000B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47625</xdr:rowOff>
    </xdr:from>
    <xdr:to>
      <xdr:col>3</xdr:col>
      <xdr:colOff>2152650</xdr:colOff>
      <xdr:row>1</xdr:row>
      <xdr:rowOff>352425</xdr:rowOff>
    </xdr:to>
    <xdr:pic>
      <xdr:nvPicPr>
        <xdr:cNvPr id="33464" name="Picture 1" descr="BUWD_LB">
          <a:extLst>
            <a:ext uri="{FF2B5EF4-FFF2-40B4-BE49-F238E27FC236}">
              <a16:creationId xmlns:a16="http://schemas.microsoft.com/office/drawing/2014/main" id="{00000000-0008-0000-0200-0000B8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47625"/>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shares\KTHOMES\CMueller\Eigene%20Dokumente\CMIAXIOMA\538b1fdc968e409bb63fb9fe4c62a194\wf12_NaiS_Form1-5_0909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_Situation"/>
      <sheetName val="Form1_Fotoprotokoll"/>
      <sheetName val="Form2"/>
      <sheetName val="Form 2 Rück"/>
      <sheetName val="Form 3"/>
      <sheetName val="Form 4"/>
      <sheetName val="Form 5"/>
    </sheetNames>
    <sheetDataSet>
      <sheetData sheetId="0">
        <row r="2">
          <cell r="C2" t="str">
            <v>Sörenberg / Flühli; Hagleren</v>
          </cell>
          <cell r="I2">
            <v>12</v>
          </cell>
          <cell r="U2" t="str">
            <v>Laura Parolini, Kurt Kamber, Brächt Wasser, Alex Arnet</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X62"/>
  <sheetViews>
    <sheetView showGridLines="0" topLeftCell="A4" zoomScale="70" zoomScaleNormal="70" zoomScaleSheetLayoutView="115" workbookViewId="0">
      <selection activeCell="L31" sqref="L31:M35"/>
    </sheetView>
  </sheetViews>
  <sheetFormatPr baseColWidth="10" defaultColWidth="11.42578125" defaultRowHeight="12.75" x14ac:dyDescent="0.2"/>
  <cols>
    <col min="1" max="1" width="2.85546875" style="8" customWidth="1"/>
    <col min="2" max="2" width="21.85546875" style="8" customWidth="1"/>
    <col min="3" max="3" width="25.7109375" style="8" customWidth="1"/>
    <col min="4" max="4" width="2.85546875" style="8" customWidth="1"/>
    <col min="5" max="5" width="22.85546875" style="8" customWidth="1"/>
    <col min="6" max="6" width="2.85546875" style="8" customWidth="1"/>
    <col min="7" max="7" width="18.5703125" style="8" customWidth="1"/>
    <col min="8" max="9" width="3.5703125" style="9" customWidth="1"/>
    <col min="10" max="10" width="7.140625" style="9" customWidth="1"/>
    <col min="11" max="11" width="10.140625" style="9" customWidth="1"/>
    <col min="12" max="13" width="14.28515625" style="9" customWidth="1"/>
    <col min="14" max="14" width="5.7109375" style="8" customWidth="1"/>
    <col min="15" max="15" width="2.85546875" style="8" customWidth="1"/>
    <col min="16" max="16" width="17.140625" style="8" customWidth="1"/>
    <col min="17" max="17" width="2.85546875" style="8" customWidth="1"/>
    <col min="18" max="18" width="3.5703125" style="8" customWidth="1"/>
    <col min="19" max="20" width="5.7109375" style="8" customWidth="1"/>
    <col min="21" max="21" width="14.28515625" style="8" customWidth="1"/>
    <col min="22" max="22" width="17.140625" style="8" customWidth="1"/>
    <col min="23" max="23" width="2.85546875" customWidth="1"/>
    <col min="24" max="24" width="20.42578125" style="8" customWidth="1"/>
    <col min="25" max="16384" width="11.42578125" style="8"/>
  </cols>
  <sheetData>
    <row r="1" spans="1:24" ht="30" customHeight="1" x14ac:dyDescent="0.2">
      <c r="A1" s="154"/>
      <c r="B1" s="154"/>
      <c r="C1" s="154"/>
      <c r="D1" s="154"/>
      <c r="E1" s="154"/>
      <c r="F1" s="155"/>
      <c r="G1" s="155"/>
      <c r="H1" s="227"/>
      <c r="I1" s="227"/>
      <c r="J1" s="227"/>
      <c r="K1" s="227"/>
      <c r="L1" s="227"/>
      <c r="M1" s="228"/>
      <c r="N1" s="155"/>
      <c r="O1" s="155"/>
      <c r="P1" s="155"/>
      <c r="Q1" s="155"/>
      <c r="R1" s="155"/>
      <c r="S1" s="155"/>
      <c r="T1" s="155"/>
      <c r="U1" s="155"/>
      <c r="V1" s="220" t="s">
        <v>299</v>
      </c>
      <c r="W1" s="224"/>
    </row>
    <row r="2" spans="1:24" s="150" customFormat="1" ht="30" customHeight="1" thickBot="1" x14ac:dyDescent="0.3">
      <c r="A2" s="156"/>
      <c r="B2" s="156"/>
      <c r="C2" s="157"/>
      <c r="D2" s="156"/>
      <c r="E2" s="158"/>
      <c r="F2" s="159"/>
      <c r="G2" s="159"/>
      <c r="H2" s="159"/>
      <c r="I2" s="159"/>
      <c r="J2" s="159"/>
      <c r="K2" s="159"/>
      <c r="L2" s="159"/>
      <c r="M2" s="159"/>
      <c r="N2" s="159"/>
      <c r="O2" s="159"/>
      <c r="P2" s="159"/>
      <c r="Q2" s="159"/>
      <c r="R2" s="159"/>
      <c r="S2" s="159"/>
      <c r="T2" s="159"/>
      <c r="U2" s="159"/>
      <c r="V2" s="219" t="s">
        <v>485</v>
      </c>
      <c r="W2" s="66"/>
    </row>
    <row r="3" spans="1:24" s="11" customFormat="1" ht="22.5" customHeight="1" thickTop="1" thickBot="1" x14ac:dyDescent="0.3">
      <c r="A3" s="160"/>
      <c r="B3" s="240" t="s">
        <v>479</v>
      </c>
      <c r="C3" s="347" t="s">
        <v>489</v>
      </c>
      <c r="D3" s="347"/>
      <c r="E3" s="347"/>
      <c r="F3" s="347"/>
      <c r="G3" s="347"/>
      <c r="H3" s="347"/>
      <c r="I3" s="348"/>
      <c r="J3" s="229" t="s">
        <v>6</v>
      </c>
      <c r="K3" s="229"/>
      <c r="L3" s="360">
        <v>43749</v>
      </c>
      <c r="M3" s="361"/>
      <c r="N3" s="361"/>
      <c r="O3" s="361"/>
      <c r="P3" s="361"/>
      <c r="Q3" s="361"/>
      <c r="R3" s="361"/>
      <c r="S3" s="361"/>
      <c r="T3" s="361"/>
      <c r="U3" s="361"/>
      <c r="V3" s="362"/>
      <c r="W3" s="225"/>
    </row>
    <row r="4" spans="1:24" s="11" customFormat="1" ht="22.5" customHeight="1" thickBot="1" x14ac:dyDescent="0.3">
      <c r="A4" s="160"/>
      <c r="B4" s="241" t="s">
        <v>480</v>
      </c>
      <c r="C4" s="349">
        <v>12</v>
      </c>
      <c r="D4" s="350"/>
      <c r="E4" s="350"/>
      <c r="F4" s="350"/>
      <c r="G4" s="350"/>
      <c r="H4" s="350"/>
      <c r="I4" s="351"/>
      <c r="J4" s="230" t="s">
        <v>7</v>
      </c>
      <c r="K4" s="239"/>
      <c r="L4" s="363" t="s">
        <v>490</v>
      </c>
      <c r="M4" s="364"/>
      <c r="N4" s="364"/>
      <c r="O4" s="364"/>
      <c r="P4" s="364"/>
      <c r="Q4" s="364"/>
      <c r="R4" s="364"/>
      <c r="S4" s="364"/>
      <c r="T4" s="364"/>
      <c r="U4" s="364"/>
      <c r="V4" s="365"/>
      <c r="W4" s="225"/>
    </row>
    <row r="5" spans="1:24" s="11" customFormat="1" ht="22.5" customHeight="1" thickTop="1" thickBot="1" x14ac:dyDescent="0.25">
      <c r="A5" s="160"/>
      <c r="B5" s="352" t="s">
        <v>175</v>
      </c>
      <c r="C5" s="353"/>
      <c r="D5" s="185"/>
      <c r="E5" s="221"/>
      <c r="F5" s="221"/>
      <c r="G5" s="222"/>
      <c r="H5" s="222"/>
      <c r="I5" s="222"/>
      <c r="J5" s="222"/>
      <c r="K5" s="237"/>
      <c r="L5" s="222"/>
      <c r="M5" s="231"/>
      <c r="N5" s="231"/>
      <c r="O5" s="231"/>
      <c r="P5" s="231"/>
      <c r="Q5" s="231"/>
      <c r="R5" s="375" t="s">
        <v>313</v>
      </c>
      <c r="S5" s="376"/>
      <c r="T5" s="376"/>
      <c r="U5" s="232" t="str">
        <f>IF(STAOGR_NATGEF!C5=""," -",STAOGR_NATGEF!C5)</f>
        <v>34</v>
      </c>
      <c r="V5" s="233"/>
      <c r="W5" s="66"/>
    </row>
    <row r="6" spans="1:24" s="12" customFormat="1" ht="22.5" customHeight="1" thickBot="1" x14ac:dyDescent="0.3">
      <c r="A6" s="161"/>
      <c r="B6" s="354" t="s">
        <v>41</v>
      </c>
      <c r="C6" s="355"/>
      <c r="D6" s="186"/>
      <c r="E6" s="221"/>
      <c r="F6" s="221"/>
      <c r="G6" s="222"/>
      <c r="H6" s="222"/>
      <c r="I6" s="222"/>
      <c r="J6" s="222"/>
      <c r="K6" s="237"/>
      <c r="L6" s="222"/>
      <c r="M6" s="222"/>
      <c r="N6" s="222"/>
      <c r="O6" s="222"/>
      <c r="P6" s="222"/>
      <c r="Q6" s="222"/>
      <c r="R6" s="234"/>
      <c r="S6" s="381" t="s">
        <v>481</v>
      </c>
      <c r="T6" s="381"/>
      <c r="U6" s="381"/>
      <c r="V6" s="382"/>
      <c r="W6" s="66"/>
    </row>
    <row r="7" spans="1:24" ht="15.75" customHeight="1" x14ac:dyDescent="0.2">
      <c r="A7" s="154"/>
      <c r="B7" s="356" t="s">
        <v>488</v>
      </c>
      <c r="C7" s="357"/>
      <c r="D7" s="357"/>
      <c r="E7" s="357"/>
      <c r="F7" s="357"/>
      <c r="G7" s="357"/>
      <c r="H7" s="357"/>
      <c r="I7" s="357"/>
      <c r="J7" s="357"/>
      <c r="K7" s="358"/>
      <c r="L7" s="357"/>
      <c r="M7" s="359"/>
      <c r="N7" s="366"/>
      <c r="O7" s="367"/>
      <c r="P7" s="367"/>
      <c r="Q7" s="368"/>
      <c r="R7" s="235"/>
      <c r="S7" s="383" t="s">
        <v>482</v>
      </c>
      <c r="T7" s="383"/>
      <c r="U7" s="383"/>
      <c r="V7" s="384"/>
      <c r="W7" s="66"/>
    </row>
    <row r="8" spans="1:24" ht="24.75" customHeight="1" x14ac:dyDescent="0.2">
      <c r="A8" s="154"/>
      <c r="B8" s="332" t="s">
        <v>10</v>
      </c>
      <c r="C8" s="394" t="s">
        <v>28</v>
      </c>
      <c r="D8" s="332" t="s">
        <v>29</v>
      </c>
      <c r="E8" s="390"/>
      <c r="F8" s="342" t="s">
        <v>525</v>
      </c>
      <c r="G8" s="343"/>
      <c r="H8" s="332" t="s">
        <v>171</v>
      </c>
      <c r="I8" s="333"/>
      <c r="J8" s="334"/>
      <c r="K8" s="329" t="s">
        <v>486</v>
      </c>
      <c r="L8" s="332" t="s">
        <v>526</v>
      </c>
      <c r="M8" s="339"/>
      <c r="N8" s="342" t="s">
        <v>487</v>
      </c>
      <c r="O8" s="385"/>
      <c r="P8" s="385"/>
      <c r="Q8" s="386"/>
      <c r="R8" s="289" t="s">
        <v>170</v>
      </c>
      <c r="S8" s="377" t="s">
        <v>483</v>
      </c>
      <c r="T8" s="377"/>
      <c r="U8" s="377"/>
      <c r="V8" s="378"/>
      <c r="W8" s="66"/>
      <c r="X8" s="226" t="s">
        <v>2</v>
      </c>
    </row>
    <row r="9" spans="1:24" ht="16.5" customHeight="1" x14ac:dyDescent="0.2">
      <c r="A9" s="154"/>
      <c r="B9" s="332"/>
      <c r="C9" s="394"/>
      <c r="D9" s="391"/>
      <c r="E9" s="390"/>
      <c r="F9" s="344"/>
      <c r="G9" s="343"/>
      <c r="H9" s="163"/>
      <c r="I9" s="335" t="s">
        <v>172</v>
      </c>
      <c r="J9" s="336"/>
      <c r="K9" s="330"/>
      <c r="L9" s="332"/>
      <c r="M9" s="339"/>
      <c r="N9" s="342"/>
      <c r="O9" s="385"/>
      <c r="P9" s="385"/>
      <c r="Q9" s="386"/>
      <c r="R9" s="290"/>
      <c r="S9" s="377"/>
      <c r="T9" s="377"/>
      <c r="U9" s="377"/>
      <c r="V9" s="378"/>
      <c r="W9" s="66"/>
      <c r="X9" s="327" t="s">
        <v>3</v>
      </c>
    </row>
    <row r="10" spans="1:24" ht="16.5" customHeight="1" thickBot="1" x14ac:dyDescent="0.25">
      <c r="A10" s="154"/>
      <c r="B10" s="340"/>
      <c r="C10" s="395"/>
      <c r="D10" s="392"/>
      <c r="E10" s="393"/>
      <c r="F10" s="345"/>
      <c r="G10" s="346"/>
      <c r="H10" s="165"/>
      <c r="I10" s="337" t="s">
        <v>173</v>
      </c>
      <c r="J10" s="338"/>
      <c r="K10" s="331"/>
      <c r="L10" s="340"/>
      <c r="M10" s="341"/>
      <c r="N10" s="387"/>
      <c r="O10" s="388"/>
      <c r="P10" s="388"/>
      <c r="Q10" s="389"/>
      <c r="R10" s="291"/>
      <c r="S10" s="379"/>
      <c r="T10" s="379"/>
      <c r="U10" s="379"/>
      <c r="V10" s="380"/>
      <c r="W10" s="66"/>
      <c r="X10" s="328"/>
    </row>
    <row r="11" spans="1:24" ht="15" customHeight="1" x14ac:dyDescent="0.2">
      <c r="A11" s="154"/>
      <c r="B11" s="166" t="s">
        <v>13</v>
      </c>
      <c r="C11" s="272" t="str">
        <f>IF((OR(STAOGR_NATGEF!$A$9=1,STAOGR_NATGEF!$A$23=1)),"Bitte Standortsgruppe und Naturgefahr wählen",CONCATENATE(VLOOKUP(STAOGR_NATGEF!$A$9,Staotyp_minimal!$A$3:$I$9,3,FALSE),"
",VLOOKUP(STAOGR_NATGEF!$A$23,Natgef_minimal!$A$3:$I$18,3,FALSE)))</f>
        <v xml:space="preserve">Ta  40 - 90%
Fi  10 - 60%
Vb  Samenbäume (Sb)
in basenreichen Ausbildungen:
Bah, WEr, ev. Es;  Samenbäume - 20%
</v>
      </c>
      <c r="D11" s="275" t="str">
        <f>IF((OR(STAOGR_NATGEF!$A$9=1,STAOGR_NATGEF!$A$23=1)),"Bitte Standortsgruppe und Naturgefahr wählen",CONCATENATE(VLOOKUP(STAOGR_NATGEF!$A$9,Staotyp_ideal!$A$3:$I$9,3,FALSE),"
",VLOOKUP(STAOGR_NATGEF!$A$23,Natgef_ideal!$A$3:$I$18,3,FALSE)))</f>
        <v xml:space="preserve">Ta  50 - 70%
Fi  30 - 40%
Vb  Samenbäume
in basenreichen Ausbildungen:
Bah, WEr, ev. Es  5%
</v>
      </c>
      <c r="E11" s="276"/>
      <c r="F11" s="281" t="s">
        <v>509</v>
      </c>
      <c r="G11" s="282"/>
      <c r="H11" s="187"/>
      <c r="I11" s="188"/>
      <c r="J11" s="189"/>
      <c r="K11" s="307"/>
      <c r="L11" s="307" t="s">
        <v>504</v>
      </c>
      <c r="M11" s="300"/>
      <c r="N11" s="307"/>
      <c r="O11" s="299"/>
      <c r="P11" s="299"/>
      <c r="Q11" s="300"/>
      <c r="R11" s="292"/>
      <c r="S11" s="298"/>
      <c r="T11" s="299"/>
      <c r="U11" s="299"/>
      <c r="V11" s="300"/>
      <c r="W11" s="66"/>
      <c r="X11" s="189"/>
    </row>
    <row r="12" spans="1:24" ht="15" customHeight="1" x14ac:dyDescent="0.2">
      <c r="A12" s="154"/>
      <c r="B12" s="167" t="s">
        <v>14</v>
      </c>
      <c r="C12" s="273"/>
      <c r="D12" s="277"/>
      <c r="E12" s="278"/>
      <c r="F12" s="283"/>
      <c r="G12" s="284"/>
      <c r="H12" s="190"/>
      <c r="I12" s="191"/>
      <c r="J12" s="192"/>
      <c r="K12" s="296"/>
      <c r="L12" s="296"/>
      <c r="M12" s="303"/>
      <c r="N12" s="296"/>
      <c r="O12" s="302"/>
      <c r="P12" s="302"/>
      <c r="Q12" s="303"/>
      <c r="R12" s="293"/>
      <c r="S12" s="301"/>
      <c r="T12" s="302"/>
      <c r="U12" s="302"/>
      <c r="V12" s="303"/>
      <c r="W12" s="66"/>
      <c r="X12" s="192"/>
    </row>
    <row r="13" spans="1:24" ht="15" customHeight="1" x14ac:dyDescent="0.2">
      <c r="A13" s="154"/>
      <c r="B13" s="167"/>
      <c r="C13" s="273"/>
      <c r="D13" s="277"/>
      <c r="E13" s="278"/>
      <c r="F13" s="283"/>
      <c r="G13" s="284"/>
      <c r="H13" s="193"/>
      <c r="I13" s="194"/>
      <c r="J13" s="195"/>
      <c r="K13" s="296"/>
      <c r="L13" s="296"/>
      <c r="M13" s="303"/>
      <c r="N13" s="296"/>
      <c r="O13" s="302"/>
      <c r="P13" s="302"/>
      <c r="Q13" s="303"/>
      <c r="R13" s="293"/>
      <c r="S13" s="301"/>
      <c r="T13" s="302"/>
      <c r="U13" s="302"/>
      <c r="V13" s="303"/>
      <c r="W13" s="66"/>
      <c r="X13" s="195"/>
    </row>
    <row r="14" spans="1:24" ht="15" customHeight="1" x14ac:dyDescent="0.2">
      <c r="A14" s="154"/>
      <c r="B14" s="168"/>
      <c r="C14" s="273"/>
      <c r="D14" s="277"/>
      <c r="E14" s="278"/>
      <c r="F14" s="283"/>
      <c r="G14" s="284"/>
      <c r="H14" s="196"/>
      <c r="I14" s="197"/>
      <c r="J14" s="198"/>
      <c r="K14" s="296"/>
      <c r="L14" s="296"/>
      <c r="M14" s="303"/>
      <c r="N14" s="296"/>
      <c r="O14" s="302"/>
      <c r="P14" s="302"/>
      <c r="Q14" s="303"/>
      <c r="R14" s="293"/>
      <c r="S14" s="301"/>
      <c r="T14" s="302"/>
      <c r="U14" s="302"/>
      <c r="V14" s="303"/>
      <c r="W14" s="66"/>
      <c r="X14" s="198"/>
    </row>
    <row r="15" spans="1:24" ht="15" customHeight="1" thickBot="1" x14ac:dyDescent="0.25">
      <c r="A15" s="154"/>
      <c r="B15" s="164"/>
      <c r="C15" s="274"/>
      <c r="D15" s="279"/>
      <c r="E15" s="280"/>
      <c r="F15" s="285"/>
      <c r="G15" s="286"/>
      <c r="H15" s="199"/>
      <c r="I15" s="200"/>
      <c r="J15" s="201"/>
      <c r="K15" s="297"/>
      <c r="L15" s="297"/>
      <c r="M15" s="306"/>
      <c r="N15" s="297"/>
      <c r="O15" s="305"/>
      <c r="P15" s="305"/>
      <c r="Q15" s="306"/>
      <c r="R15" s="294"/>
      <c r="S15" s="304"/>
      <c r="T15" s="305"/>
      <c r="U15" s="305"/>
      <c r="V15" s="306"/>
      <c r="W15" s="66"/>
      <c r="X15" s="201"/>
    </row>
    <row r="16" spans="1:24" ht="15" customHeight="1" x14ac:dyDescent="0.2">
      <c r="A16" s="154"/>
      <c r="B16" s="169" t="s">
        <v>32</v>
      </c>
      <c r="C16" s="272" t="str">
        <f>IF((OR(STAOGR_NATGEF!$A$9=1,STAOGR_NATGEF!$A$23=1)),"Bitte Standortsgruppe und Naturgefahr wählen",CONCATENATE(VLOOKUP(STAOGR_NATGEF!$A$9,Staotyp_minimal!$A$3:$I$9,4,FALSE),"
",VLOOKUP(STAOGR_NATGEF!$A$23,Natgef_minimal!$A$3:$I$18,4,FALSE)))</f>
        <v xml:space="preserve">Genügend entwicklungsfähige Bäume in mind. 2 Ø-Klassen/ha
</v>
      </c>
      <c r="D16" s="275" t="str">
        <f>IF((OR(STAOGR_NATGEF!$A$9=1,STAOGR_NATGEF!$A$23=1)),"Bitte Standortsgruppe und Naturgefahr wählen",CONCATENATE(VLOOKUP(STAOGR_NATGEF!$A$9,Staotyp_ideal!$A$3:$I$9,4,FALSE),"
",VLOOKUP(STAOGR_NATGEF!$A$23,Natgef_ideal!$A$3:$I$18,4,FALSE)))</f>
        <v xml:space="preserve">Genügend entwicklungsfähige Bäume in mind. 3 Ø-Klassen/ha
</v>
      </c>
      <c r="E16" s="276"/>
      <c r="F16" s="281" t="s">
        <v>510</v>
      </c>
      <c r="G16" s="282"/>
      <c r="H16" s="187"/>
      <c r="I16" s="188"/>
      <c r="J16" s="189"/>
      <c r="K16" s="307"/>
      <c r="L16" s="307" t="s">
        <v>504</v>
      </c>
      <c r="M16" s="300"/>
      <c r="N16" s="307"/>
      <c r="O16" s="299"/>
      <c r="P16" s="299"/>
      <c r="Q16" s="317"/>
      <c r="R16" s="292"/>
      <c r="S16" s="298"/>
      <c r="T16" s="299"/>
      <c r="U16" s="299"/>
      <c r="V16" s="300"/>
      <c r="W16" s="66"/>
      <c r="X16" s="189"/>
    </row>
    <row r="17" spans="1:24" ht="15" customHeight="1" x14ac:dyDescent="0.2">
      <c r="A17" s="154"/>
      <c r="B17" s="170" t="s">
        <v>37</v>
      </c>
      <c r="C17" s="273"/>
      <c r="D17" s="277"/>
      <c r="E17" s="278"/>
      <c r="F17" s="283"/>
      <c r="G17" s="284"/>
      <c r="H17" s="190"/>
      <c r="I17" s="191"/>
      <c r="J17" s="192"/>
      <c r="K17" s="296"/>
      <c r="L17" s="296"/>
      <c r="M17" s="303"/>
      <c r="N17" s="296"/>
      <c r="O17" s="302"/>
      <c r="P17" s="302"/>
      <c r="Q17" s="318"/>
      <c r="R17" s="293"/>
      <c r="S17" s="301"/>
      <c r="T17" s="302"/>
      <c r="U17" s="302"/>
      <c r="V17" s="303"/>
      <c r="X17" s="192"/>
    </row>
    <row r="18" spans="1:24" ht="15" customHeight="1" x14ac:dyDescent="0.2">
      <c r="A18" s="154"/>
      <c r="B18" s="170"/>
      <c r="C18" s="273"/>
      <c r="D18" s="277"/>
      <c r="E18" s="278"/>
      <c r="F18" s="283"/>
      <c r="G18" s="284"/>
      <c r="H18" s="193"/>
      <c r="I18" s="194"/>
      <c r="J18" s="195"/>
      <c r="K18" s="296"/>
      <c r="L18" s="296"/>
      <c r="M18" s="303"/>
      <c r="N18" s="296"/>
      <c r="O18" s="302"/>
      <c r="P18" s="302"/>
      <c r="Q18" s="318"/>
      <c r="R18" s="293"/>
      <c r="S18" s="301"/>
      <c r="T18" s="302"/>
      <c r="U18" s="302"/>
      <c r="V18" s="303"/>
      <c r="W18" s="223"/>
      <c r="X18" s="195"/>
    </row>
    <row r="19" spans="1:24" ht="15" customHeight="1" x14ac:dyDescent="0.2">
      <c r="A19" s="154"/>
      <c r="B19" s="168"/>
      <c r="C19" s="273"/>
      <c r="D19" s="277"/>
      <c r="E19" s="278"/>
      <c r="F19" s="283"/>
      <c r="G19" s="284"/>
      <c r="H19" s="196"/>
      <c r="I19" s="197"/>
      <c r="J19" s="198"/>
      <c r="K19" s="296"/>
      <c r="L19" s="296"/>
      <c r="M19" s="303"/>
      <c r="N19" s="296"/>
      <c r="O19" s="302"/>
      <c r="P19" s="302"/>
      <c r="Q19" s="318"/>
      <c r="R19" s="293"/>
      <c r="S19" s="301"/>
      <c r="T19" s="302"/>
      <c r="U19" s="302"/>
      <c r="V19" s="303"/>
      <c r="W19" s="66"/>
      <c r="X19" s="198"/>
    </row>
    <row r="20" spans="1:24" ht="15" customHeight="1" thickBot="1" x14ac:dyDescent="0.25">
      <c r="A20" s="154"/>
      <c r="B20" s="164"/>
      <c r="C20" s="274"/>
      <c r="D20" s="279"/>
      <c r="E20" s="280"/>
      <c r="F20" s="285"/>
      <c r="G20" s="286"/>
      <c r="H20" s="199"/>
      <c r="I20" s="200"/>
      <c r="J20" s="201"/>
      <c r="K20" s="297"/>
      <c r="L20" s="297"/>
      <c r="M20" s="306"/>
      <c r="N20" s="297"/>
      <c r="O20" s="305"/>
      <c r="P20" s="305"/>
      <c r="Q20" s="319"/>
      <c r="R20" s="294"/>
      <c r="S20" s="304"/>
      <c r="T20" s="305"/>
      <c r="U20" s="305"/>
      <c r="V20" s="306"/>
      <c r="W20" s="66"/>
      <c r="X20" s="201"/>
    </row>
    <row r="21" spans="1:24" ht="15" customHeight="1" x14ac:dyDescent="0.2">
      <c r="A21" s="154"/>
      <c r="B21" s="171" t="s">
        <v>33</v>
      </c>
      <c r="C21" s="272" t="str">
        <f>IF((OR(STAOGR_NATGEF!$A$9=1,STAOGR_NATGEF!$A$23=1)),"Bitte Standortsgruppe und Naturgefahr wählen",CONCATENATE(VLOOKUP(STAOGR_NATGEF!$A$9,Staotyp_minimal!$A$3:$I$9,5,FALSE),"
",VLOOKUP(STAOGR_NATGEF!$A$23,Natgef_minimal!$A$3:$I$18,5,FALSE)))</f>
        <v>Einzelbäume (Ta) sowie Rotten oder Kleinkollektive (Fi)
Lückenlänge in Falllinie &lt; 30m
Falls Lückenlänge grösser, Lückenbreite &lt; 15m
Deckungsgrad &gt; 50%</v>
      </c>
      <c r="D21" s="275" t="str">
        <f>IF((OR(STAOGR_NATGEF!$A$9=1,STAOGR_NATGEF!$A$23=1)),"Bitte Standortsgruppe und Naturgefahr wählen",CONCATENATE(VLOOKUP(STAOGR_NATGEF!$A$9,Staotyp_ideal!$A$3:$I$9,5,FALSE),"
",VLOOKUP(STAOGR_NATGEF!$A$23,Natgef_ideal!$A$3:$I$18,5,FALSE)))</f>
        <v>Einzelbäume (Ta) sowie Rotten oder Kleinkollektive (Fi)
Lückenlänge in Falllinie &lt; 25m
Falls Lückenlänge grösser, Lückenbreite &lt; 15m
Deckungsgrad &gt; 50%</v>
      </c>
      <c r="E21" s="276"/>
      <c r="F21" s="281" t="s">
        <v>511</v>
      </c>
      <c r="G21" s="282"/>
      <c r="H21" s="187"/>
      <c r="I21" s="188"/>
      <c r="J21" s="189"/>
      <c r="K21" s="295" t="s">
        <v>522</v>
      </c>
      <c r="L21" s="320" t="s">
        <v>518</v>
      </c>
      <c r="M21" s="321"/>
      <c r="N21" s="307"/>
      <c r="O21" s="299"/>
      <c r="P21" s="299"/>
      <c r="Q21" s="317"/>
      <c r="R21" s="292"/>
      <c r="S21" s="298"/>
      <c r="T21" s="299"/>
      <c r="U21" s="299"/>
      <c r="V21" s="300"/>
      <c r="W21" s="66"/>
      <c r="X21" s="189"/>
    </row>
    <row r="22" spans="1:24" ht="15" customHeight="1" x14ac:dyDescent="0.2">
      <c r="A22" s="154"/>
      <c r="B22" s="172" t="s">
        <v>15</v>
      </c>
      <c r="C22" s="273"/>
      <c r="D22" s="277"/>
      <c r="E22" s="278"/>
      <c r="F22" s="283"/>
      <c r="G22" s="284"/>
      <c r="H22" s="190"/>
      <c r="I22" s="191"/>
      <c r="J22" s="192"/>
      <c r="K22" s="296"/>
      <c r="L22" s="322"/>
      <c r="M22" s="323"/>
      <c r="N22" s="296"/>
      <c r="O22" s="302"/>
      <c r="P22" s="302"/>
      <c r="Q22" s="318"/>
      <c r="R22" s="293"/>
      <c r="S22" s="301"/>
      <c r="T22" s="302"/>
      <c r="U22" s="302"/>
      <c r="V22" s="303"/>
      <c r="W22" s="66"/>
      <c r="X22" s="192"/>
    </row>
    <row r="23" spans="1:24" ht="15" customHeight="1" x14ac:dyDescent="0.2">
      <c r="A23" s="154"/>
      <c r="B23" s="173" t="s">
        <v>16</v>
      </c>
      <c r="C23" s="273"/>
      <c r="D23" s="277"/>
      <c r="E23" s="278"/>
      <c r="F23" s="283"/>
      <c r="G23" s="284"/>
      <c r="H23" s="193"/>
      <c r="I23" s="194"/>
      <c r="J23" s="195"/>
      <c r="K23" s="296"/>
      <c r="L23" s="324"/>
      <c r="M23" s="323"/>
      <c r="N23" s="296"/>
      <c r="O23" s="302"/>
      <c r="P23" s="302"/>
      <c r="Q23" s="318"/>
      <c r="R23" s="293"/>
      <c r="S23" s="301"/>
      <c r="T23" s="302"/>
      <c r="U23" s="302"/>
      <c r="V23" s="303"/>
      <c r="W23" s="66"/>
      <c r="X23" s="195"/>
    </row>
    <row r="24" spans="1:24" ht="15" customHeight="1" x14ac:dyDescent="0.2">
      <c r="A24" s="154"/>
      <c r="B24" s="174" t="s">
        <v>11</v>
      </c>
      <c r="C24" s="273"/>
      <c r="D24" s="277"/>
      <c r="E24" s="278"/>
      <c r="F24" s="283"/>
      <c r="G24" s="284"/>
      <c r="H24" s="196"/>
      <c r="I24" s="197"/>
      <c r="J24" s="198"/>
      <c r="K24" s="296"/>
      <c r="L24" s="324"/>
      <c r="M24" s="323"/>
      <c r="N24" s="296"/>
      <c r="O24" s="302"/>
      <c r="P24" s="302"/>
      <c r="Q24" s="318"/>
      <c r="R24" s="293"/>
      <c r="S24" s="301"/>
      <c r="T24" s="302"/>
      <c r="U24" s="302"/>
      <c r="V24" s="303"/>
      <c r="W24" s="66"/>
      <c r="X24" s="198"/>
    </row>
    <row r="25" spans="1:24" ht="15" customHeight="1" thickBot="1" x14ac:dyDescent="0.25">
      <c r="A25" s="154"/>
      <c r="B25" s="175"/>
      <c r="C25" s="274"/>
      <c r="D25" s="279"/>
      <c r="E25" s="280"/>
      <c r="F25" s="285"/>
      <c r="G25" s="286"/>
      <c r="H25" s="199"/>
      <c r="I25" s="200"/>
      <c r="J25" s="201"/>
      <c r="K25" s="297"/>
      <c r="L25" s="325"/>
      <c r="M25" s="326"/>
      <c r="N25" s="297"/>
      <c r="O25" s="305"/>
      <c r="P25" s="305"/>
      <c r="Q25" s="319"/>
      <c r="R25" s="294"/>
      <c r="S25" s="304"/>
      <c r="T25" s="305"/>
      <c r="U25" s="305"/>
      <c r="V25" s="306"/>
      <c r="W25" s="66"/>
      <c r="X25" s="201"/>
    </row>
    <row r="26" spans="1:24" ht="15" customHeight="1" x14ac:dyDescent="0.2">
      <c r="A26" s="154"/>
      <c r="B26" s="171" t="s">
        <v>34</v>
      </c>
      <c r="C26" s="272" t="str">
        <f>IF((OR(STAOGR_NATGEF!$A$9=1,STAOGR_NATGEF!$A$23=1)),"Bitte Standortsgruppe und Naturgefahr wählen",CONCATENATE(VLOOKUP(STAOGR_NATGEF!$A$9,Staotyp_minimal!$A$3:$I$9,6,FALSE),"
",VLOOKUP(STAOGR_NATGEF!$A$23,Natgef_minimal!$A$3:$I$18,6,FALSE)))</f>
        <v xml:space="preserve">Kronenlänge min. 1/2
Schlankheitsgrad &lt; 80
Lotrechte Stämme mit guter Verankerung, nur vereinzelt starke Hänger
</v>
      </c>
      <c r="D26" s="275" t="str">
        <f>IF((OR(STAOGR_NATGEF!$A$9=1,STAOGR_NATGEF!$A$23=1)),"Bitte Standortsgruppe und Naturgefahr wählen",CONCATENATE(VLOOKUP(STAOGR_NATGEF!$A$9,Staotyp_ideal!$A$3:$I$9,6,FALSE),"
",VLOOKUP(STAOGR_NATGEF!$A$23,Natgef_ideal!$A$3:$I$18,6,FALSE)))</f>
        <v xml:space="preserve">Kronenlänge mind. 2/3
Schlankheitsgrad &lt; 70
Lotrechte Stämme mit guter Verankerung, keine starken Hänger
</v>
      </c>
      <c r="E26" s="276"/>
      <c r="F26" s="281" t="s">
        <v>519</v>
      </c>
      <c r="G26" s="282"/>
      <c r="H26" s="187"/>
      <c r="I26" s="188"/>
      <c r="J26" s="189"/>
      <c r="K26" s="307"/>
      <c r="L26" s="307" t="s">
        <v>517</v>
      </c>
      <c r="M26" s="300"/>
      <c r="N26" s="307"/>
      <c r="O26" s="299"/>
      <c r="P26" s="299"/>
      <c r="Q26" s="317"/>
      <c r="R26" s="292"/>
      <c r="S26" s="298"/>
      <c r="T26" s="299"/>
      <c r="U26" s="299"/>
      <c r="V26" s="300"/>
      <c r="W26" s="66"/>
      <c r="X26" s="189"/>
    </row>
    <row r="27" spans="1:24" ht="15" customHeight="1" x14ac:dyDescent="0.2">
      <c r="A27" s="154"/>
      <c r="B27" s="172" t="s">
        <v>12</v>
      </c>
      <c r="C27" s="273"/>
      <c r="D27" s="277"/>
      <c r="E27" s="278"/>
      <c r="F27" s="283"/>
      <c r="G27" s="284"/>
      <c r="H27" s="190"/>
      <c r="I27" s="191"/>
      <c r="J27" s="192"/>
      <c r="K27" s="296"/>
      <c r="L27" s="296"/>
      <c r="M27" s="303"/>
      <c r="N27" s="296"/>
      <c r="O27" s="302"/>
      <c r="P27" s="302"/>
      <c r="Q27" s="318"/>
      <c r="R27" s="293"/>
      <c r="S27" s="301"/>
      <c r="T27" s="302"/>
      <c r="U27" s="302"/>
      <c r="V27" s="303"/>
      <c r="W27" s="66"/>
      <c r="X27" s="192"/>
    </row>
    <row r="28" spans="1:24" ht="15" customHeight="1" x14ac:dyDescent="0.2">
      <c r="A28" s="154"/>
      <c r="B28" s="172" t="s">
        <v>17</v>
      </c>
      <c r="C28" s="273"/>
      <c r="D28" s="277"/>
      <c r="E28" s="278"/>
      <c r="F28" s="283"/>
      <c r="G28" s="284"/>
      <c r="H28" s="193"/>
      <c r="I28" s="194"/>
      <c r="J28" s="195"/>
      <c r="K28" s="296"/>
      <c r="L28" s="296"/>
      <c r="M28" s="303"/>
      <c r="N28" s="296"/>
      <c r="O28" s="302"/>
      <c r="P28" s="302"/>
      <c r="Q28" s="318"/>
      <c r="R28" s="293"/>
      <c r="S28" s="301"/>
      <c r="T28" s="302"/>
      <c r="U28" s="302"/>
      <c r="V28" s="303"/>
      <c r="W28" s="66"/>
      <c r="X28" s="195"/>
    </row>
    <row r="29" spans="1:24" ht="15" customHeight="1" x14ac:dyDescent="0.2">
      <c r="A29" s="154"/>
      <c r="B29" s="172" t="s">
        <v>18</v>
      </c>
      <c r="C29" s="273"/>
      <c r="D29" s="277"/>
      <c r="E29" s="278"/>
      <c r="F29" s="283"/>
      <c r="G29" s="284"/>
      <c r="H29" s="196"/>
      <c r="I29" s="197"/>
      <c r="J29" s="198"/>
      <c r="K29" s="296"/>
      <c r="L29" s="296"/>
      <c r="M29" s="303"/>
      <c r="N29" s="296"/>
      <c r="O29" s="302"/>
      <c r="P29" s="302"/>
      <c r="Q29" s="318"/>
      <c r="R29" s="293"/>
      <c r="S29" s="301"/>
      <c r="T29" s="302"/>
      <c r="U29" s="302"/>
      <c r="V29" s="303"/>
      <c r="W29" s="66"/>
      <c r="X29" s="198"/>
    </row>
    <row r="30" spans="1:24" ht="15" customHeight="1" thickBot="1" x14ac:dyDescent="0.25">
      <c r="A30" s="154"/>
      <c r="B30" s="175"/>
      <c r="C30" s="274"/>
      <c r="D30" s="279"/>
      <c r="E30" s="280"/>
      <c r="F30" s="285"/>
      <c r="G30" s="286"/>
      <c r="H30" s="199"/>
      <c r="I30" s="200"/>
      <c r="J30" s="201"/>
      <c r="K30" s="297"/>
      <c r="L30" s="297"/>
      <c r="M30" s="306"/>
      <c r="N30" s="297"/>
      <c r="O30" s="305"/>
      <c r="P30" s="305"/>
      <c r="Q30" s="319"/>
      <c r="R30" s="294"/>
      <c r="S30" s="304"/>
      <c r="T30" s="305"/>
      <c r="U30" s="305"/>
      <c r="V30" s="306"/>
      <c r="W30" s="66"/>
      <c r="X30" s="201"/>
    </row>
    <row r="31" spans="1:24" ht="15" customHeight="1" x14ac:dyDescent="0.2">
      <c r="A31" s="154"/>
      <c r="B31" s="171" t="s">
        <v>35</v>
      </c>
      <c r="C31" s="272" t="str">
        <f>IF((OR(STAOGR_NATGEF!$A$9=1,STAOGR_NATGEF!$A$23=1)),"Bitte Standortsgruppe und Naturgefahr wählen",CONCATENATE(VLOOKUP(STAOGR_NATGEF!$A$9,Staotyp_minimal!$A$3:$I$9,7,FALSE),"
",VLOOKUP(STAOGR_NATGEF!$A$23,Natgef_minimal!$A$3:$I$18,7,FALSE)))</f>
        <v xml:space="preserve">Alle 15 m (50 Stellen/ha) Moderholz oder erhöhte Kleinstandorte mit Vogelbeer­wäldchen vorhanden
Fläche mit starker Vegetationskonkurrenz &lt; 1/2
</v>
      </c>
      <c r="D31" s="275" t="str">
        <f>IF((OR(STAOGR_NATGEF!$A$9=1,STAOGR_NATGEF!$A$23=1)),"Bitte Standortsgruppe und Naturgefahr wählen",CONCATENATE(VLOOKUP(STAOGR_NATGEF!$A$9,Staotyp_ideal!$A$3:$I$9,7,FALSE),"
",VLOOKUP(STAOGR_NATGEF!$A$23,Natgef_ideal!$A$3:$I$18,7,FALSE)))</f>
        <v xml:space="preserve">Alle 12 m (80 Stellen/ha) Moderholz oder erhöhte Kleinstandorte mit Vogelbeer­wäldchen vorhanden
Fläche mit starker Vegetationskonkurrenz &lt; 1/4
</v>
      </c>
      <c r="E31" s="276"/>
      <c r="F31" s="281" t="s">
        <v>512</v>
      </c>
      <c r="G31" s="282"/>
      <c r="H31" s="187"/>
      <c r="I31" s="188"/>
      <c r="J31" s="189"/>
      <c r="K31" s="295" t="s">
        <v>524</v>
      </c>
      <c r="L31" s="307" t="s">
        <v>520</v>
      </c>
      <c r="M31" s="300"/>
      <c r="N31" s="307"/>
      <c r="O31" s="299"/>
      <c r="P31" s="299"/>
      <c r="Q31" s="317"/>
      <c r="R31" s="292"/>
      <c r="S31" s="298"/>
      <c r="T31" s="299"/>
      <c r="U31" s="299"/>
      <c r="V31" s="300"/>
      <c r="W31" s="66"/>
      <c r="X31" s="189"/>
    </row>
    <row r="32" spans="1:24" ht="15" customHeight="1" x14ac:dyDescent="0.2">
      <c r="A32" s="154"/>
      <c r="B32" s="176" t="s">
        <v>30</v>
      </c>
      <c r="C32" s="273"/>
      <c r="D32" s="277"/>
      <c r="E32" s="278"/>
      <c r="F32" s="283"/>
      <c r="G32" s="284"/>
      <c r="H32" s="190"/>
      <c r="I32" s="191"/>
      <c r="J32" s="192"/>
      <c r="K32" s="296"/>
      <c r="L32" s="296"/>
      <c r="M32" s="303"/>
      <c r="N32" s="296"/>
      <c r="O32" s="302"/>
      <c r="P32" s="302"/>
      <c r="Q32" s="318"/>
      <c r="R32" s="293"/>
      <c r="S32" s="301"/>
      <c r="T32" s="302"/>
      <c r="U32" s="302"/>
      <c r="V32" s="303"/>
      <c r="W32" s="223"/>
      <c r="X32" s="192"/>
    </row>
    <row r="33" spans="1:24" ht="15" customHeight="1" x14ac:dyDescent="0.2">
      <c r="A33" s="154"/>
      <c r="B33" s="176"/>
      <c r="C33" s="273"/>
      <c r="D33" s="277"/>
      <c r="E33" s="278"/>
      <c r="F33" s="283"/>
      <c r="G33" s="284"/>
      <c r="H33" s="193"/>
      <c r="I33" s="194"/>
      <c r="J33" s="195"/>
      <c r="K33" s="296"/>
      <c r="L33" s="296"/>
      <c r="M33" s="303"/>
      <c r="N33" s="296"/>
      <c r="O33" s="302"/>
      <c r="P33" s="302"/>
      <c r="Q33" s="318"/>
      <c r="R33" s="293"/>
      <c r="S33" s="301"/>
      <c r="T33" s="302"/>
      <c r="U33" s="302"/>
      <c r="V33" s="303"/>
      <c r="W33" s="66"/>
      <c r="X33" s="195"/>
    </row>
    <row r="34" spans="1:24" ht="15" customHeight="1" x14ac:dyDescent="0.2">
      <c r="A34" s="154"/>
      <c r="B34" s="177"/>
      <c r="C34" s="273"/>
      <c r="D34" s="277"/>
      <c r="E34" s="278"/>
      <c r="F34" s="283"/>
      <c r="G34" s="284"/>
      <c r="H34" s="196"/>
      <c r="I34" s="197"/>
      <c r="J34" s="198"/>
      <c r="K34" s="296"/>
      <c r="L34" s="296"/>
      <c r="M34" s="303"/>
      <c r="N34" s="296"/>
      <c r="O34" s="302"/>
      <c r="P34" s="302"/>
      <c r="Q34" s="318"/>
      <c r="R34" s="293"/>
      <c r="S34" s="301"/>
      <c r="T34" s="302"/>
      <c r="U34" s="302"/>
      <c r="V34" s="303"/>
      <c r="W34" s="66"/>
      <c r="X34" s="198"/>
    </row>
    <row r="35" spans="1:24" ht="15" customHeight="1" thickBot="1" x14ac:dyDescent="0.25">
      <c r="A35" s="154"/>
      <c r="B35" s="162"/>
      <c r="C35" s="274"/>
      <c r="D35" s="279"/>
      <c r="E35" s="280"/>
      <c r="F35" s="285"/>
      <c r="G35" s="286"/>
      <c r="H35" s="199"/>
      <c r="I35" s="200"/>
      <c r="J35" s="201"/>
      <c r="K35" s="297"/>
      <c r="L35" s="297"/>
      <c r="M35" s="306"/>
      <c r="N35" s="297"/>
      <c r="O35" s="305"/>
      <c r="P35" s="305"/>
      <c r="Q35" s="319"/>
      <c r="R35" s="294"/>
      <c r="S35" s="304"/>
      <c r="T35" s="305"/>
      <c r="U35" s="305"/>
      <c r="V35" s="306"/>
      <c r="W35" s="66"/>
      <c r="X35" s="201"/>
    </row>
    <row r="36" spans="1:24" ht="15" customHeight="1" x14ac:dyDescent="0.2">
      <c r="A36" s="154"/>
      <c r="B36" s="171" t="s">
        <v>35</v>
      </c>
      <c r="C36" s="272" t="str">
        <f>IF((OR(STAOGR_NATGEF!$A$9=1,STAOGR_NATGEF!$A$23=1)),"Bitte Standortsgruppe und Naturgefahr wählen",CONCATENATE(VLOOKUP(STAOGR_NATGEF!$A$9,Staotyp_minimal!$A$3:$I$9,8,FALSE),"
",VLOOKUP(STAOGR_NATGEF!$A$23,Natgef_minimal!$A$3:$I$18,8,FALSE)))</f>
        <v xml:space="preserve">Bei Deckungsgrad &lt; 60% mindestens 10 Ta/a (Ø alle 3 m), in Lücken , Fi und Vb vorhanden
</v>
      </c>
      <c r="D36" s="275" t="str">
        <f>IF((OR(STAOGR_NATGEF!$A$9=1,STAOGR_NATGEF!$A$23=1)),"Bitte Standortsgruppe und Naturgefahr wählen",CONCATENATE(VLOOKUP(STAOGR_NATGEF!$A$9,Staotyp_ideal!$A$3:$I$9,8,FALSE),"
",VLOOKUP(STAOGR_NATGEF!$A$23,Natgef_ideal!$A$3:$I$18,8,FALSE)))</f>
        <v xml:space="preserve">Bei Deckungsgrad &lt; 60% mindestens 50 Ta/a (Ø alle 1.5 m), in Lücken Fi und Vb vorhanden
</v>
      </c>
      <c r="E36" s="276"/>
      <c r="F36" s="281" t="s">
        <v>513</v>
      </c>
      <c r="G36" s="282"/>
      <c r="H36" s="187" t="s">
        <v>38</v>
      </c>
      <c r="I36" s="188"/>
      <c r="J36" s="189"/>
      <c r="K36" s="307"/>
      <c r="L36" s="307" t="s">
        <v>505</v>
      </c>
      <c r="M36" s="300"/>
      <c r="N36" s="308"/>
      <c r="O36" s="309"/>
      <c r="P36" s="309"/>
      <c r="Q36" s="310"/>
      <c r="R36" s="292"/>
      <c r="S36" s="298"/>
      <c r="T36" s="299"/>
      <c r="U36" s="299"/>
      <c r="V36" s="300"/>
      <c r="W36" s="66"/>
      <c r="X36" s="189"/>
    </row>
    <row r="37" spans="1:24" ht="15" customHeight="1" x14ac:dyDescent="0.2">
      <c r="A37" s="154"/>
      <c r="B37" s="176" t="s">
        <v>31</v>
      </c>
      <c r="C37" s="273"/>
      <c r="D37" s="277"/>
      <c r="E37" s="278"/>
      <c r="F37" s="283"/>
      <c r="G37" s="284"/>
      <c r="H37" s="190"/>
      <c r="I37" s="191"/>
      <c r="J37" s="192"/>
      <c r="K37" s="296"/>
      <c r="L37" s="296"/>
      <c r="M37" s="303"/>
      <c r="N37" s="311"/>
      <c r="O37" s="312"/>
      <c r="P37" s="312"/>
      <c r="Q37" s="313"/>
      <c r="R37" s="293"/>
      <c r="S37" s="301"/>
      <c r="T37" s="302"/>
      <c r="U37" s="302"/>
      <c r="V37" s="303"/>
      <c r="W37" s="66"/>
      <c r="X37" s="192"/>
    </row>
    <row r="38" spans="1:24" ht="15" customHeight="1" x14ac:dyDescent="0.2">
      <c r="A38" s="154"/>
      <c r="B38" s="173" t="s">
        <v>36</v>
      </c>
      <c r="C38" s="273"/>
      <c r="D38" s="277"/>
      <c r="E38" s="278"/>
      <c r="F38" s="283"/>
      <c r="G38" s="284"/>
      <c r="H38" s="193" t="s">
        <v>39</v>
      </c>
      <c r="I38" s="194"/>
      <c r="J38" s="195"/>
      <c r="K38" s="296"/>
      <c r="L38" s="296"/>
      <c r="M38" s="303"/>
      <c r="N38" s="311"/>
      <c r="O38" s="312"/>
      <c r="P38" s="312"/>
      <c r="Q38" s="313"/>
      <c r="R38" s="293"/>
      <c r="S38" s="301"/>
      <c r="T38" s="302"/>
      <c r="U38" s="302"/>
      <c r="V38" s="303"/>
      <c r="W38" s="66"/>
      <c r="X38" s="195"/>
    </row>
    <row r="39" spans="1:24" ht="15" customHeight="1" x14ac:dyDescent="0.2">
      <c r="A39" s="154"/>
      <c r="B39" s="176"/>
      <c r="C39" s="273"/>
      <c r="D39" s="277"/>
      <c r="E39" s="278"/>
      <c r="F39" s="283"/>
      <c r="G39" s="284"/>
      <c r="H39" s="196" t="s">
        <v>40</v>
      </c>
      <c r="I39" s="197"/>
      <c r="J39" s="198"/>
      <c r="K39" s="296"/>
      <c r="L39" s="296"/>
      <c r="M39" s="303"/>
      <c r="N39" s="311"/>
      <c r="O39" s="312"/>
      <c r="P39" s="312"/>
      <c r="Q39" s="313"/>
      <c r="R39" s="293"/>
      <c r="S39" s="301"/>
      <c r="T39" s="302"/>
      <c r="U39" s="302"/>
      <c r="V39" s="303"/>
      <c r="W39" s="66"/>
      <c r="X39" s="198"/>
    </row>
    <row r="40" spans="1:24" ht="15" customHeight="1" thickBot="1" x14ac:dyDescent="0.25">
      <c r="A40" s="154"/>
      <c r="B40" s="173"/>
      <c r="C40" s="274"/>
      <c r="D40" s="279"/>
      <c r="E40" s="280"/>
      <c r="F40" s="285"/>
      <c r="G40" s="286"/>
      <c r="H40" s="199"/>
      <c r="I40" s="200" t="s">
        <v>507</v>
      </c>
      <c r="J40" s="267" t="s">
        <v>508</v>
      </c>
      <c r="K40" s="297"/>
      <c r="L40" s="297"/>
      <c r="M40" s="306"/>
      <c r="N40" s="314"/>
      <c r="O40" s="315"/>
      <c r="P40" s="315"/>
      <c r="Q40" s="316"/>
      <c r="R40" s="294"/>
      <c r="S40" s="304"/>
      <c r="T40" s="305"/>
      <c r="U40" s="305"/>
      <c r="V40" s="306"/>
      <c r="W40" s="66"/>
      <c r="X40" s="201"/>
    </row>
    <row r="41" spans="1:24" ht="15" customHeight="1" x14ac:dyDescent="0.2">
      <c r="A41" s="154"/>
      <c r="B41" s="171" t="s">
        <v>35</v>
      </c>
      <c r="C41" s="272" t="str">
        <f>IF((OR(STAOGR_NATGEF!$A$9=1,STAOGR_NATGEF!$A$23=1)),"Bitte Standortsgruppe und Naturgefahr wählen",CONCATENATE(VLOOKUP(STAOGR_NATGEF!$A$9,Staotyp_minimal!$A$3:$I$9,9,FALSE),"
",VLOOKUP(STAOGR_NATGEF!$A$23,Natgef_minimal!$A$3:$I$18,9,FALSE)))</f>
        <v xml:space="preserve">Pro ha mind. 30 Verjüngungsansätze (Ø alle 19 m) oder Deckungsgrad mind. 4%, Mischung zielgerecht
</v>
      </c>
      <c r="D41" s="275" t="str">
        <f>IF((OR(STAOGR_NATGEF!$A$9=1,STAOGR_NATGEF!$A$23=1)),"Bitte Standortsgruppe und Naturgefahr wählen",CONCATENATE(VLOOKUP(STAOGR_NATGEF!$A$9,Staotyp_ideal!$A$3:$I$9,9,FALSE),"
",VLOOKUP(STAOGR_NATGEF!$A$23,Natgef_ideal!$A$3:$I$18,9,FALSE)))</f>
        <v xml:space="preserve">Pro ha mind. 50 Verjüngungsansätze
(Ø alle 15 m) oder Deckungsgrad mind. 6%
Mischung zielgerecht
</v>
      </c>
      <c r="E41" s="276"/>
      <c r="F41" s="281" t="s">
        <v>514</v>
      </c>
      <c r="G41" s="282"/>
      <c r="H41" s="187"/>
      <c r="I41" s="188"/>
      <c r="J41" s="189"/>
      <c r="K41" s="295" t="s">
        <v>521</v>
      </c>
      <c r="L41" s="307" t="s">
        <v>506</v>
      </c>
      <c r="M41" s="300"/>
      <c r="N41" s="308"/>
      <c r="O41" s="309"/>
      <c r="P41" s="309"/>
      <c r="Q41" s="310"/>
      <c r="R41" s="292"/>
      <c r="S41" s="298"/>
      <c r="T41" s="299"/>
      <c r="U41" s="299"/>
      <c r="V41" s="300"/>
      <c r="W41" s="66"/>
      <c r="X41" s="189"/>
    </row>
    <row r="42" spans="1:24" ht="15" customHeight="1" x14ac:dyDescent="0.2">
      <c r="A42" s="154"/>
      <c r="B42" s="176" t="s">
        <v>8</v>
      </c>
      <c r="C42" s="273"/>
      <c r="D42" s="277"/>
      <c r="E42" s="278"/>
      <c r="F42" s="283"/>
      <c r="G42" s="284"/>
      <c r="H42" s="190"/>
      <c r="I42" s="191"/>
      <c r="J42" s="192"/>
      <c r="K42" s="296"/>
      <c r="L42" s="296"/>
      <c r="M42" s="303"/>
      <c r="N42" s="311"/>
      <c r="O42" s="312"/>
      <c r="P42" s="312"/>
      <c r="Q42" s="313"/>
      <c r="R42" s="293"/>
      <c r="S42" s="301"/>
      <c r="T42" s="302"/>
      <c r="U42" s="302"/>
      <c r="V42" s="303"/>
      <c r="W42" s="66"/>
      <c r="X42" s="192"/>
    </row>
    <row r="43" spans="1:24" ht="15" customHeight="1" x14ac:dyDescent="0.2">
      <c r="A43" s="154"/>
      <c r="B43" s="287" t="s">
        <v>9</v>
      </c>
      <c r="C43" s="273"/>
      <c r="D43" s="277"/>
      <c r="E43" s="278"/>
      <c r="F43" s="283"/>
      <c r="G43" s="284"/>
      <c r="H43" s="193"/>
      <c r="I43" s="194"/>
      <c r="J43" s="195"/>
      <c r="K43" s="296"/>
      <c r="L43" s="296"/>
      <c r="M43" s="303"/>
      <c r="N43" s="311"/>
      <c r="O43" s="312"/>
      <c r="P43" s="312"/>
      <c r="Q43" s="313"/>
      <c r="R43" s="293"/>
      <c r="S43" s="301"/>
      <c r="T43" s="302"/>
      <c r="U43" s="302"/>
      <c r="V43" s="303"/>
      <c r="W43" s="66"/>
      <c r="X43" s="195"/>
    </row>
    <row r="44" spans="1:24" ht="15" customHeight="1" x14ac:dyDescent="0.2">
      <c r="A44" s="154"/>
      <c r="B44" s="288"/>
      <c r="C44" s="273"/>
      <c r="D44" s="277"/>
      <c r="E44" s="278"/>
      <c r="F44" s="283"/>
      <c r="G44" s="284"/>
      <c r="H44" s="196"/>
      <c r="I44" s="197"/>
      <c r="J44" s="198"/>
      <c r="K44" s="296"/>
      <c r="L44" s="296"/>
      <c r="M44" s="303"/>
      <c r="N44" s="311"/>
      <c r="O44" s="312"/>
      <c r="P44" s="312"/>
      <c r="Q44" s="313"/>
      <c r="R44" s="293"/>
      <c r="S44" s="301"/>
      <c r="T44" s="302"/>
      <c r="U44" s="302"/>
      <c r="V44" s="303"/>
      <c r="W44" s="66"/>
      <c r="X44" s="198"/>
    </row>
    <row r="45" spans="1:24" ht="15" customHeight="1" thickBot="1" x14ac:dyDescent="0.25">
      <c r="A45" s="154"/>
      <c r="B45" s="153"/>
      <c r="C45" s="274"/>
      <c r="D45" s="279"/>
      <c r="E45" s="280"/>
      <c r="F45" s="285"/>
      <c r="G45" s="286"/>
      <c r="H45" s="202"/>
      <c r="I45" s="203"/>
      <c r="J45" s="201"/>
      <c r="K45" s="297"/>
      <c r="L45" s="297"/>
      <c r="M45" s="306"/>
      <c r="N45" s="314"/>
      <c r="O45" s="315"/>
      <c r="P45" s="315"/>
      <c r="Q45" s="316"/>
      <c r="R45" s="294"/>
      <c r="S45" s="304"/>
      <c r="T45" s="305"/>
      <c r="U45" s="305"/>
      <c r="V45" s="306"/>
      <c r="W45" s="66"/>
      <c r="X45" s="201"/>
    </row>
    <row r="46" spans="1:24" ht="11.25" customHeight="1" thickBot="1" x14ac:dyDescent="0.25">
      <c r="A46" s="154"/>
      <c r="B46" s="236"/>
      <c r="C46" s="236"/>
      <c r="D46" s="178"/>
      <c r="E46" s="178"/>
      <c r="F46" s="178"/>
      <c r="G46" s="179"/>
      <c r="H46" s="180"/>
      <c r="I46" s="180"/>
      <c r="J46" s="180"/>
      <c r="K46" s="238"/>
      <c r="L46" s="180"/>
      <c r="M46" s="180"/>
      <c r="N46" s="181"/>
      <c r="O46" s="182"/>
      <c r="P46" s="182"/>
      <c r="Q46" s="182"/>
      <c r="R46" s="183"/>
      <c r="S46" s="183"/>
      <c r="T46" s="183"/>
      <c r="U46" s="183"/>
      <c r="V46" s="183"/>
    </row>
    <row r="47" spans="1:24" ht="12.75" customHeight="1" x14ac:dyDescent="0.25">
      <c r="A47" s="154"/>
      <c r="B47" s="243" t="s">
        <v>484</v>
      </c>
      <c r="C47" s="242"/>
      <c r="D47" s="242"/>
      <c r="E47" s="242"/>
      <c r="F47" s="242"/>
      <c r="G47" s="242"/>
      <c r="H47" s="242"/>
      <c r="I47" s="242"/>
      <c r="J47" s="242"/>
      <c r="K47" s="242"/>
      <c r="L47" s="242"/>
      <c r="M47" s="242"/>
      <c r="N47" s="242"/>
      <c r="O47" s="242"/>
      <c r="P47" s="242"/>
      <c r="Q47" s="242"/>
      <c r="R47" s="242"/>
      <c r="S47" s="242"/>
      <c r="T47" s="242"/>
      <c r="U47" s="242"/>
      <c r="V47" s="244"/>
      <c r="W47" s="66"/>
    </row>
    <row r="48" spans="1:24" ht="12.75" customHeight="1" x14ac:dyDescent="0.2">
      <c r="A48" s="154"/>
      <c r="B48" s="369"/>
      <c r="C48" s="370"/>
      <c r="D48" s="370"/>
      <c r="E48" s="370"/>
      <c r="F48" s="370"/>
      <c r="G48" s="370"/>
      <c r="H48" s="370"/>
      <c r="I48" s="370"/>
      <c r="J48" s="370"/>
      <c r="K48" s="370"/>
      <c r="L48" s="370"/>
      <c r="M48" s="370"/>
      <c r="N48" s="370"/>
      <c r="O48" s="370"/>
      <c r="P48" s="370"/>
      <c r="Q48" s="370"/>
      <c r="R48" s="370"/>
      <c r="S48" s="370"/>
      <c r="T48" s="370"/>
      <c r="U48" s="370"/>
      <c r="V48" s="371"/>
      <c r="W48" s="66"/>
    </row>
    <row r="49" spans="1:23" s="13" customFormat="1" ht="18.75" customHeight="1" x14ac:dyDescent="0.2">
      <c r="A49" s="184"/>
      <c r="B49" s="369"/>
      <c r="C49" s="370"/>
      <c r="D49" s="370"/>
      <c r="E49" s="370"/>
      <c r="F49" s="370"/>
      <c r="G49" s="370"/>
      <c r="H49" s="370"/>
      <c r="I49" s="370"/>
      <c r="J49" s="370"/>
      <c r="K49" s="370"/>
      <c r="L49" s="370"/>
      <c r="M49" s="370"/>
      <c r="N49" s="370"/>
      <c r="O49" s="370"/>
      <c r="P49" s="370"/>
      <c r="Q49" s="370"/>
      <c r="R49" s="370"/>
      <c r="S49" s="370"/>
      <c r="T49" s="370"/>
      <c r="U49" s="370"/>
      <c r="V49" s="371"/>
      <c r="W49" s="66"/>
    </row>
    <row r="50" spans="1:23" s="13" customFormat="1" ht="18.75" customHeight="1" x14ac:dyDescent="0.2">
      <c r="A50" s="184"/>
      <c r="B50" s="369"/>
      <c r="C50" s="370"/>
      <c r="D50" s="370"/>
      <c r="E50" s="370"/>
      <c r="F50" s="370"/>
      <c r="G50" s="370"/>
      <c r="H50" s="370"/>
      <c r="I50" s="370"/>
      <c r="J50" s="370"/>
      <c r="K50" s="370"/>
      <c r="L50" s="370"/>
      <c r="M50" s="370"/>
      <c r="N50" s="370"/>
      <c r="O50" s="370"/>
      <c r="P50" s="370"/>
      <c r="Q50" s="370"/>
      <c r="R50" s="370"/>
      <c r="S50" s="370"/>
      <c r="T50" s="370"/>
      <c r="U50" s="370"/>
      <c r="V50" s="371"/>
      <c r="W50" s="66"/>
    </row>
    <row r="51" spans="1:23" s="13" customFormat="1" ht="18.75" customHeight="1" x14ac:dyDescent="0.2">
      <c r="A51" s="184"/>
      <c r="B51" s="369"/>
      <c r="C51" s="370"/>
      <c r="D51" s="370"/>
      <c r="E51" s="370"/>
      <c r="F51" s="370"/>
      <c r="G51" s="370"/>
      <c r="H51" s="370"/>
      <c r="I51" s="370"/>
      <c r="J51" s="370"/>
      <c r="K51" s="370"/>
      <c r="L51" s="370"/>
      <c r="M51" s="370"/>
      <c r="N51" s="370"/>
      <c r="O51" s="370"/>
      <c r="P51" s="370"/>
      <c r="Q51" s="370"/>
      <c r="R51" s="370"/>
      <c r="S51" s="370"/>
      <c r="T51" s="370"/>
      <c r="U51" s="370"/>
      <c r="V51" s="371"/>
      <c r="W51" s="66"/>
    </row>
    <row r="52" spans="1:23" ht="12.75" customHeight="1" x14ac:dyDescent="0.2">
      <c r="A52" s="154"/>
      <c r="B52" s="369"/>
      <c r="C52" s="370"/>
      <c r="D52" s="370"/>
      <c r="E52" s="370"/>
      <c r="F52" s="370"/>
      <c r="G52" s="370"/>
      <c r="H52" s="370"/>
      <c r="I52" s="370"/>
      <c r="J52" s="370"/>
      <c r="K52" s="370"/>
      <c r="L52" s="370"/>
      <c r="M52" s="370"/>
      <c r="N52" s="370"/>
      <c r="O52" s="370"/>
      <c r="P52" s="370"/>
      <c r="Q52" s="370"/>
      <c r="R52" s="370"/>
      <c r="S52" s="370"/>
      <c r="T52" s="370"/>
      <c r="U52" s="370"/>
      <c r="V52" s="371"/>
    </row>
    <row r="53" spans="1:23" ht="9" customHeight="1" x14ac:dyDescent="0.2">
      <c r="B53" s="369"/>
      <c r="C53" s="370"/>
      <c r="D53" s="370"/>
      <c r="E53" s="370"/>
      <c r="F53" s="370"/>
      <c r="G53" s="370"/>
      <c r="H53" s="370"/>
      <c r="I53" s="370"/>
      <c r="J53" s="370"/>
      <c r="K53" s="370"/>
      <c r="L53" s="370"/>
      <c r="M53" s="370"/>
      <c r="N53" s="370"/>
      <c r="O53" s="370"/>
      <c r="P53" s="370"/>
      <c r="Q53" s="370"/>
      <c r="R53" s="370"/>
      <c r="S53" s="370"/>
      <c r="T53" s="370"/>
      <c r="U53" s="370"/>
      <c r="V53" s="371"/>
      <c r="W53" s="223"/>
    </row>
    <row r="54" spans="1:23" ht="12.75" customHeight="1" x14ac:dyDescent="0.2">
      <c r="B54" s="369"/>
      <c r="C54" s="370"/>
      <c r="D54" s="370"/>
      <c r="E54" s="370"/>
      <c r="F54" s="370"/>
      <c r="G54" s="370"/>
      <c r="H54" s="370"/>
      <c r="I54" s="370"/>
      <c r="J54" s="370"/>
      <c r="K54" s="370"/>
      <c r="L54" s="370"/>
      <c r="M54" s="370"/>
      <c r="N54" s="370"/>
      <c r="O54" s="370"/>
      <c r="P54" s="370"/>
      <c r="Q54" s="370"/>
      <c r="R54" s="370"/>
      <c r="S54" s="370"/>
      <c r="T54" s="370"/>
      <c r="U54" s="370"/>
      <c r="V54" s="371"/>
      <c r="W54" s="66"/>
    </row>
    <row r="55" spans="1:23" ht="13.5" customHeight="1" x14ac:dyDescent="0.2">
      <c r="B55" s="369"/>
      <c r="C55" s="370"/>
      <c r="D55" s="370"/>
      <c r="E55" s="370"/>
      <c r="F55" s="370"/>
      <c r="G55" s="370"/>
      <c r="H55" s="370"/>
      <c r="I55" s="370"/>
      <c r="J55" s="370"/>
      <c r="K55" s="370"/>
      <c r="L55" s="370"/>
      <c r="M55" s="370"/>
      <c r="N55" s="370"/>
      <c r="O55" s="370"/>
      <c r="P55" s="370"/>
      <c r="Q55" s="370"/>
      <c r="R55" s="370"/>
      <c r="S55" s="370"/>
      <c r="T55" s="370"/>
      <c r="U55" s="370"/>
      <c r="V55" s="371"/>
      <c r="W55" s="66"/>
    </row>
    <row r="56" spans="1:23" x14ac:dyDescent="0.2">
      <c r="B56" s="369"/>
      <c r="C56" s="370"/>
      <c r="D56" s="370"/>
      <c r="E56" s="370"/>
      <c r="F56" s="370"/>
      <c r="G56" s="370"/>
      <c r="H56" s="370"/>
      <c r="I56" s="370"/>
      <c r="J56" s="370"/>
      <c r="K56" s="370"/>
      <c r="L56" s="370"/>
      <c r="M56" s="370"/>
      <c r="N56" s="370"/>
      <c r="O56" s="370"/>
      <c r="P56" s="370"/>
      <c r="Q56" s="370"/>
      <c r="R56" s="370"/>
      <c r="S56" s="370"/>
      <c r="T56" s="370"/>
      <c r="U56" s="370"/>
      <c r="V56" s="371"/>
      <c r="W56" s="66"/>
    </row>
    <row r="57" spans="1:23" x14ac:dyDescent="0.2">
      <c r="B57" s="369"/>
      <c r="C57" s="370"/>
      <c r="D57" s="370"/>
      <c r="E57" s="370"/>
      <c r="F57" s="370"/>
      <c r="G57" s="370"/>
      <c r="H57" s="370"/>
      <c r="I57" s="370"/>
      <c r="J57" s="370"/>
      <c r="K57" s="370"/>
      <c r="L57" s="370"/>
      <c r="M57" s="370"/>
      <c r="N57" s="370"/>
      <c r="O57" s="370"/>
      <c r="P57" s="370"/>
      <c r="Q57" s="370"/>
      <c r="R57" s="370"/>
      <c r="S57" s="370"/>
      <c r="T57" s="370"/>
      <c r="U57" s="370"/>
      <c r="V57" s="371"/>
      <c r="W57" s="66"/>
    </row>
    <row r="58" spans="1:23" x14ac:dyDescent="0.2">
      <c r="B58" s="369"/>
      <c r="C58" s="370"/>
      <c r="D58" s="370"/>
      <c r="E58" s="370"/>
      <c r="F58" s="370"/>
      <c r="G58" s="370"/>
      <c r="H58" s="370"/>
      <c r="I58" s="370"/>
      <c r="J58" s="370"/>
      <c r="K58" s="370"/>
      <c r="L58" s="370"/>
      <c r="M58" s="370"/>
      <c r="N58" s="370"/>
      <c r="O58" s="370"/>
      <c r="P58" s="370"/>
      <c r="Q58" s="370"/>
      <c r="R58" s="370"/>
      <c r="S58" s="370"/>
      <c r="T58" s="370"/>
      <c r="U58" s="370"/>
      <c r="V58" s="371"/>
      <c r="W58" s="66"/>
    </row>
    <row r="59" spans="1:23" ht="13.5" thickBot="1" x14ac:dyDescent="0.25">
      <c r="B59" s="372"/>
      <c r="C59" s="373"/>
      <c r="D59" s="373"/>
      <c r="E59" s="373"/>
      <c r="F59" s="373"/>
      <c r="G59" s="373"/>
      <c r="H59" s="373"/>
      <c r="I59" s="373"/>
      <c r="J59" s="373"/>
      <c r="K59" s="373"/>
      <c r="L59" s="373"/>
      <c r="M59" s="373"/>
      <c r="N59" s="373"/>
      <c r="O59" s="373"/>
      <c r="P59" s="373"/>
      <c r="Q59" s="373"/>
      <c r="R59" s="373"/>
      <c r="S59" s="373"/>
      <c r="T59" s="373"/>
      <c r="U59" s="373"/>
      <c r="V59" s="374"/>
      <c r="W59" s="66"/>
    </row>
    <row r="60" spans="1:23" x14ac:dyDescent="0.2">
      <c r="B60" s="149"/>
      <c r="W60" s="66"/>
    </row>
    <row r="61" spans="1:23" x14ac:dyDescent="0.2">
      <c r="W61" s="66"/>
    </row>
    <row r="62" spans="1:23" x14ac:dyDescent="0.2">
      <c r="W62" s="66"/>
    </row>
  </sheetData>
  <sheetProtection formatCells="0" selectLockedCells="1" autoFilter="0"/>
  <protectedRanges>
    <protectedRange sqref="C51:D51" name="Bestaetigung_FB" securityDescriptor="O:WDG:WDD:(A;;CC;;;S-1-5-21-1078081533-1060284298-682003330-26921)(A;;CC;;;S-1-5-21-1078081533-1060284298-682003330-67223)(A;;CC;;;S-1-5-21-1078081533-1060284298-682003330-27886)"/>
    <protectedRange sqref="F49" name="Bemerkung"/>
    <protectedRange sqref="C49:D50 V49:V51" name="Dokumentation"/>
    <protectedRange sqref="E5:U5 E6:Q6" name="STAOTYP_NATGEF"/>
    <protectedRange sqref="F11:G45" name="Zustand"/>
    <protectedRange sqref="G4 Q4" name="Name_1"/>
    <protectedRange sqref="R6" name="STAOTYP_NATGEF_2"/>
    <protectedRange sqref="V36:V45 S25:U25 S27:U30 S11:V20 U35:U45 S36:T45" name="Vollzugskontrolle_2"/>
    <protectedRange sqref="T31:T35 T21:U24 T26:U26 U31:U34" name="Massnahmen_3"/>
    <protectedRange sqref="S26" name="Rahmenbed_1_2"/>
    <protectedRange sqref="S31" name="Rahmenbed_2_2"/>
    <protectedRange sqref="S22:S24 S34:S35" name="Rahmenbed_4_2"/>
    <protectedRange sqref="S32:S33" name="Rahmenbed_7_2"/>
    <protectedRange sqref="Q20 Q11:Q18 Q26:Q45 O26:P34 N27:N30 N36:P45 N11:P20" name="Ausführungsziele_1"/>
    <protectedRange sqref="Q21:Q25 O21:P24" name="Massnahmen_4"/>
    <protectedRange sqref="N26" name="Rahmenbed_1_3"/>
    <protectedRange sqref="N31" name="Rahmenbed_2_3"/>
    <protectedRange sqref="N21" name="Rahmenbed_3_1"/>
    <protectedRange sqref="N22:N24" name="Rahmenbed_4_3"/>
    <protectedRange sqref="N32:N33" name="Rahmenbed_7_3"/>
    <protectedRange sqref="L11:M45" name="Massnahmen_1_1"/>
  </protectedRanges>
  <dataConsolidate/>
  <mergeCells count="82">
    <mergeCell ref="B48:V59"/>
    <mergeCell ref="S26:V30"/>
    <mergeCell ref="S31:V35"/>
    <mergeCell ref="S16:V20"/>
    <mergeCell ref="R5:T5"/>
    <mergeCell ref="S11:V15"/>
    <mergeCell ref="S8:V10"/>
    <mergeCell ref="S6:V6"/>
    <mergeCell ref="S7:V7"/>
    <mergeCell ref="N8:Q10"/>
    <mergeCell ref="N11:Q15"/>
    <mergeCell ref="L11:M15"/>
    <mergeCell ref="S21:V25"/>
    <mergeCell ref="L16:M20"/>
    <mergeCell ref="D8:E10"/>
    <mergeCell ref="C8:C10"/>
    <mergeCell ref="C3:I3"/>
    <mergeCell ref="C4:I4"/>
    <mergeCell ref="B5:C5"/>
    <mergeCell ref="B6:C6"/>
    <mergeCell ref="B7:M7"/>
    <mergeCell ref="L3:V3"/>
    <mergeCell ref="L4:V4"/>
    <mergeCell ref="N7:Q7"/>
    <mergeCell ref="I9:J9"/>
    <mergeCell ref="I10:J10"/>
    <mergeCell ref="L8:M10"/>
    <mergeCell ref="B8:B10"/>
    <mergeCell ref="F8:G10"/>
    <mergeCell ref="C21:C25"/>
    <mergeCell ref="F31:G35"/>
    <mergeCell ref="F11:G15"/>
    <mergeCell ref="X9:X10"/>
    <mergeCell ref="C26:C30"/>
    <mergeCell ref="D11:E15"/>
    <mergeCell ref="N16:Q20"/>
    <mergeCell ref="N21:Q25"/>
    <mergeCell ref="K8:K10"/>
    <mergeCell ref="H8:J8"/>
    <mergeCell ref="D16:E20"/>
    <mergeCell ref="F16:G20"/>
    <mergeCell ref="K11:K15"/>
    <mergeCell ref="K16:K20"/>
    <mergeCell ref="C11:C15"/>
    <mergeCell ref="C16:C20"/>
    <mergeCell ref="D21:E25"/>
    <mergeCell ref="D26:E30"/>
    <mergeCell ref="L26:M30"/>
    <mergeCell ref="L31:M35"/>
    <mergeCell ref="D31:E35"/>
    <mergeCell ref="L21:M25"/>
    <mergeCell ref="F21:G25"/>
    <mergeCell ref="F26:G30"/>
    <mergeCell ref="K21:K25"/>
    <mergeCell ref="N26:Q30"/>
    <mergeCell ref="N31:Q35"/>
    <mergeCell ref="K26:K30"/>
    <mergeCell ref="K31:K35"/>
    <mergeCell ref="C31:C35"/>
    <mergeCell ref="K41:K45"/>
    <mergeCell ref="R41:R45"/>
    <mergeCell ref="S36:V40"/>
    <mergeCell ref="L41:M45"/>
    <mergeCell ref="N41:Q45"/>
    <mergeCell ref="N36:Q40"/>
    <mergeCell ref="R36:R40"/>
    <mergeCell ref="L36:M40"/>
    <mergeCell ref="K36:K40"/>
    <mergeCell ref="S41:V45"/>
    <mergeCell ref="R8:R10"/>
    <mergeCell ref="R11:R15"/>
    <mergeCell ref="R16:R20"/>
    <mergeCell ref="R21:R25"/>
    <mergeCell ref="R31:R35"/>
    <mergeCell ref="R26:R30"/>
    <mergeCell ref="C36:C40"/>
    <mergeCell ref="D36:E40"/>
    <mergeCell ref="F36:G40"/>
    <mergeCell ref="B43:B44"/>
    <mergeCell ref="F41:G45"/>
    <mergeCell ref="C41:C45"/>
    <mergeCell ref="D41:E45"/>
  </mergeCells>
  <phoneticPr fontId="7" type="noConversion"/>
  <pageMargins left="0.78740157480314965" right="0.70866141732283472" top="0.23622047244094491" bottom="0.15748031496062992" header="0.19685039370078741" footer="0.19685039370078741"/>
  <pageSetup paperSize="8" scale="88" orientation="landscape" r:id="rId1"/>
  <headerFooter alignWithMargins="0">
    <oddFooter>&amp;L&amp;8&amp;D</oddFooter>
  </headerFooter>
  <ignoredErrors>
    <ignoredError sqref="C1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7" r:id="rId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0290" r:id="rId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0291" r:id="rId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0292" r:id="rId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0293" r:id="rId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0302" r:id="rId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0303" r:id="rId1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mc:AlternateContent xmlns:mc="http://schemas.openxmlformats.org/markup-compatibility/2006">
          <mc:Choice Requires="x14">
            <control shapeId="10361" r:id="rId11" name="Drop Down 121">
              <controlPr defaultSize="0" autoLine="0" autoPict="0">
                <anchor moveWithCells="1">
                  <from>
                    <xdr:col>3</xdr:col>
                    <xdr:colOff>0</xdr:colOff>
                    <xdr:row>4</xdr:row>
                    <xdr:rowOff>38100</xdr:rowOff>
                  </from>
                  <to>
                    <xdr:col>15</xdr:col>
                    <xdr:colOff>447675</xdr:colOff>
                    <xdr:row>4</xdr:row>
                    <xdr:rowOff>238125</xdr:rowOff>
                  </to>
                </anchor>
              </controlPr>
            </control>
          </mc:Choice>
        </mc:AlternateContent>
        <mc:AlternateContent xmlns:mc="http://schemas.openxmlformats.org/markup-compatibility/2006">
          <mc:Choice Requires="x14">
            <control shapeId="10362" r:id="rId12" name="Drop Down 122">
              <controlPr defaultSize="0" autoLine="0" autoPict="0">
                <anchor moveWithCells="1">
                  <from>
                    <xdr:col>3</xdr:col>
                    <xdr:colOff>0</xdr:colOff>
                    <xdr:row>5</xdr:row>
                    <xdr:rowOff>38100</xdr:rowOff>
                  </from>
                  <to>
                    <xdr:col>15</xdr:col>
                    <xdr:colOff>447675</xdr:colOff>
                    <xdr:row>5</xdr:row>
                    <xdr:rowOff>238125</xdr:rowOff>
                  </to>
                </anchor>
              </controlPr>
            </control>
          </mc:Choice>
        </mc:AlternateContent>
        <mc:AlternateContent xmlns:mc="http://schemas.openxmlformats.org/markup-compatibility/2006">
          <mc:Choice Requires="x14">
            <control shapeId="74214" r:id="rId13" name="Button 6630">
              <controlPr defaultSize="0" print="0" autoFill="0" autoPict="0" macro="[0]!VorlagePfeile">
                <anchor moveWithCells="1" sizeWithCells="1">
                  <from>
                    <xdr:col>6</xdr:col>
                    <xdr:colOff>1038225</xdr:colOff>
                    <xdr:row>6</xdr:row>
                    <xdr:rowOff>9525</xdr:rowOff>
                  </from>
                  <to>
                    <xdr:col>11</xdr:col>
                    <xdr:colOff>171450</xdr:colOff>
                    <xdr:row>7</xdr:row>
                    <xdr:rowOff>9525</xdr:rowOff>
                  </to>
                </anchor>
              </controlPr>
            </control>
          </mc:Choice>
        </mc:AlternateContent>
        <mc:AlternateContent xmlns:mc="http://schemas.openxmlformats.org/markup-compatibility/2006">
          <mc:Choice Requires="x14">
            <control shapeId="113845" r:id="rId1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13846" r:id="rId1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13847" r:id="rId1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13848" r:id="rId1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13849" r:id="rId1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13850" r:id="rId1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13851" r:id="rId2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topLeftCell="A4" workbookViewId="0">
      <selection activeCell="J18" sqref="J18"/>
    </sheetView>
  </sheetViews>
  <sheetFormatPr baseColWidth="10" defaultRowHeight="12.75" x14ac:dyDescent="0.2"/>
  <cols>
    <col min="1" max="1" width="14.140625" style="252" customWidth="1"/>
    <col min="2" max="2" width="16.7109375" style="252" customWidth="1"/>
    <col min="3" max="3" width="63.7109375" style="252" customWidth="1"/>
    <col min="4" max="4" width="11.5703125" style="252" customWidth="1"/>
    <col min="5" max="5" width="26.42578125" style="252" customWidth="1"/>
    <col min="6" max="7" width="5.7109375" style="263" customWidth="1"/>
    <col min="8" max="9" width="10.7109375" style="263" customWidth="1"/>
    <col min="10" max="10" width="7.7109375" style="252" customWidth="1"/>
    <col min="11" max="11" width="3.42578125" style="252" customWidth="1"/>
    <col min="12" max="12" width="33.42578125" style="252" customWidth="1"/>
    <col min="13" max="256" width="11.42578125" style="252"/>
    <col min="257" max="257" width="14.140625" style="252" customWidth="1"/>
    <col min="258" max="258" width="16.7109375" style="252" customWidth="1"/>
    <col min="259" max="259" width="63.7109375" style="252" customWidth="1"/>
    <col min="260" max="260" width="11.5703125" style="252" customWidth="1"/>
    <col min="261" max="261" width="26.42578125" style="252" customWidth="1"/>
    <col min="262" max="263" width="5.7109375" style="252" customWidth="1"/>
    <col min="264" max="265" width="10.7109375" style="252" customWidth="1"/>
    <col min="266" max="266" width="7.7109375" style="252" customWidth="1"/>
    <col min="267" max="267" width="3.42578125" style="252" customWidth="1"/>
    <col min="268" max="268" width="33.42578125" style="252" customWidth="1"/>
    <col min="269" max="512" width="11.42578125" style="252"/>
    <col min="513" max="513" width="14.140625" style="252" customWidth="1"/>
    <col min="514" max="514" width="16.7109375" style="252" customWidth="1"/>
    <col min="515" max="515" width="63.7109375" style="252" customWidth="1"/>
    <col min="516" max="516" width="11.5703125" style="252" customWidth="1"/>
    <col min="517" max="517" width="26.42578125" style="252" customWidth="1"/>
    <col min="518" max="519" width="5.7109375" style="252" customWidth="1"/>
    <col min="520" max="521" width="10.7109375" style="252" customWidth="1"/>
    <col min="522" max="522" width="7.7109375" style="252" customWidth="1"/>
    <col min="523" max="523" width="3.42578125" style="252" customWidth="1"/>
    <col min="524" max="524" width="33.42578125" style="252" customWidth="1"/>
    <col min="525" max="768" width="11.42578125" style="252"/>
    <col min="769" max="769" width="14.140625" style="252" customWidth="1"/>
    <col min="770" max="770" width="16.7109375" style="252" customWidth="1"/>
    <col min="771" max="771" width="63.7109375" style="252" customWidth="1"/>
    <col min="772" max="772" width="11.5703125" style="252" customWidth="1"/>
    <col min="773" max="773" width="26.42578125" style="252" customWidth="1"/>
    <col min="774" max="775" width="5.7109375" style="252" customWidth="1"/>
    <col min="776" max="777" width="10.7109375" style="252" customWidth="1"/>
    <col min="778" max="778" width="7.7109375" style="252" customWidth="1"/>
    <col min="779" max="779" width="3.42578125" style="252" customWidth="1"/>
    <col min="780" max="780" width="33.42578125" style="252" customWidth="1"/>
    <col min="781" max="1024" width="11.42578125" style="252"/>
    <col min="1025" max="1025" width="14.140625" style="252" customWidth="1"/>
    <col min="1026" max="1026" width="16.7109375" style="252" customWidth="1"/>
    <col min="1027" max="1027" width="63.7109375" style="252" customWidth="1"/>
    <col min="1028" max="1028" width="11.5703125" style="252" customWidth="1"/>
    <col min="1029" max="1029" width="26.42578125" style="252" customWidth="1"/>
    <col min="1030" max="1031" width="5.7109375" style="252" customWidth="1"/>
    <col min="1032" max="1033" width="10.7109375" style="252" customWidth="1"/>
    <col min="1034" max="1034" width="7.7109375" style="252" customWidth="1"/>
    <col min="1035" max="1035" width="3.42578125" style="252" customWidth="1"/>
    <col min="1036" max="1036" width="33.42578125" style="252" customWidth="1"/>
    <col min="1037" max="1280" width="11.42578125" style="252"/>
    <col min="1281" max="1281" width="14.140625" style="252" customWidth="1"/>
    <col min="1282" max="1282" width="16.7109375" style="252" customWidth="1"/>
    <col min="1283" max="1283" width="63.7109375" style="252" customWidth="1"/>
    <col min="1284" max="1284" width="11.5703125" style="252" customWidth="1"/>
    <col min="1285" max="1285" width="26.42578125" style="252" customWidth="1"/>
    <col min="1286" max="1287" width="5.7109375" style="252" customWidth="1"/>
    <col min="1288" max="1289" width="10.7109375" style="252" customWidth="1"/>
    <col min="1290" max="1290" width="7.7109375" style="252" customWidth="1"/>
    <col min="1291" max="1291" width="3.42578125" style="252" customWidth="1"/>
    <col min="1292" max="1292" width="33.42578125" style="252" customWidth="1"/>
    <col min="1293" max="1536" width="11.42578125" style="252"/>
    <col min="1537" max="1537" width="14.140625" style="252" customWidth="1"/>
    <col min="1538" max="1538" width="16.7109375" style="252" customWidth="1"/>
    <col min="1539" max="1539" width="63.7109375" style="252" customWidth="1"/>
    <col min="1540" max="1540" width="11.5703125" style="252" customWidth="1"/>
    <col min="1541" max="1541" width="26.42578125" style="252" customWidth="1"/>
    <col min="1542" max="1543" width="5.7109375" style="252" customWidth="1"/>
    <col min="1544" max="1545" width="10.7109375" style="252" customWidth="1"/>
    <col min="1546" max="1546" width="7.7109375" style="252" customWidth="1"/>
    <col min="1547" max="1547" width="3.42578125" style="252" customWidth="1"/>
    <col min="1548" max="1548" width="33.42578125" style="252" customWidth="1"/>
    <col min="1549" max="1792" width="11.42578125" style="252"/>
    <col min="1793" max="1793" width="14.140625" style="252" customWidth="1"/>
    <col min="1794" max="1794" width="16.7109375" style="252" customWidth="1"/>
    <col min="1795" max="1795" width="63.7109375" style="252" customWidth="1"/>
    <col min="1796" max="1796" width="11.5703125" style="252" customWidth="1"/>
    <col min="1797" max="1797" width="26.42578125" style="252" customWidth="1"/>
    <col min="1798" max="1799" width="5.7109375" style="252" customWidth="1"/>
    <col min="1800" max="1801" width="10.7109375" style="252" customWidth="1"/>
    <col min="1802" max="1802" width="7.7109375" style="252" customWidth="1"/>
    <col min="1803" max="1803" width="3.42578125" style="252" customWidth="1"/>
    <col min="1804" max="1804" width="33.42578125" style="252" customWidth="1"/>
    <col min="1805" max="2048" width="11.42578125" style="252"/>
    <col min="2049" max="2049" width="14.140625" style="252" customWidth="1"/>
    <col min="2050" max="2050" width="16.7109375" style="252" customWidth="1"/>
    <col min="2051" max="2051" width="63.7109375" style="252" customWidth="1"/>
    <col min="2052" max="2052" width="11.5703125" style="252" customWidth="1"/>
    <col min="2053" max="2053" width="26.42578125" style="252" customWidth="1"/>
    <col min="2054" max="2055" width="5.7109375" style="252" customWidth="1"/>
    <col min="2056" max="2057" width="10.7109375" style="252" customWidth="1"/>
    <col min="2058" max="2058" width="7.7109375" style="252" customWidth="1"/>
    <col min="2059" max="2059" width="3.42578125" style="252" customWidth="1"/>
    <col min="2060" max="2060" width="33.42578125" style="252" customWidth="1"/>
    <col min="2061" max="2304" width="11.42578125" style="252"/>
    <col min="2305" max="2305" width="14.140625" style="252" customWidth="1"/>
    <col min="2306" max="2306" width="16.7109375" style="252" customWidth="1"/>
    <col min="2307" max="2307" width="63.7109375" style="252" customWidth="1"/>
    <col min="2308" max="2308" width="11.5703125" style="252" customWidth="1"/>
    <col min="2309" max="2309" width="26.42578125" style="252" customWidth="1"/>
    <col min="2310" max="2311" width="5.7109375" style="252" customWidth="1"/>
    <col min="2312" max="2313" width="10.7109375" style="252" customWidth="1"/>
    <col min="2314" max="2314" width="7.7109375" style="252" customWidth="1"/>
    <col min="2315" max="2315" width="3.42578125" style="252" customWidth="1"/>
    <col min="2316" max="2316" width="33.42578125" style="252" customWidth="1"/>
    <col min="2317" max="2560" width="11.42578125" style="252"/>
    <col min="2561" max="2561" width="14.140625" style="252" customWidth="1"/>
    <col min="2562" max="2562" width="16.7109375" style="252" customWidth="1"/>
    <col min="2563" max="2563" width="63.7109375" style="252" customWidth="1"/>
    <col min="2564" max="2564" width="11.5703125" style="252" customWidth="1"/>
    <col min="2565" max="2565" width="26.42578125" style="252" customWidth="1"/>
    <col min="2566" max="2567" width="5.7109375" style="252" customWidth="1"/>
    <col min="2568" max="2569" width="10.7109375" style="252" customWidth="1"/>
    <col min="2570" max="2570" width="7.7109375" style="252" customWidth="1"/>
    <col min="2571" max="2571" width="3.42578125" style="252" customWidth="1"/>
    <col min="2572" max="2572" width="33.42578125" style="252" customWidth="1"/>
    <col min="2573" max="2816" width="11.42578125" style="252"/>
    <col min="2817" max="2817" width="14.140625" style="252" customWidth="1"/>
    <col min="2818" max="2818" width="16.7109375" style="252" customWidth="1"/>
    <col min="2819" max="2819" width="63.7109375" style="252" customWidth="1"/>
    <col min="2820" max="2820" width="11.5703125" style="252" customWidth="1"/>
    <col min="2821" max="2821" width="26.42578125" style="252" customWidth="1"/>
    <col min="2822" max="2823" width="5.7109375" style="252" customWidth="1"/>
    <col min="2824" max="2825" width="10.7109375" style="252" customWidth="1"/>
    <col min="2826" max="2826" width="7.7109375" style="252" customWidth="1"/>
    <col min="2827" max="2827" width="3.42578125" style="252" customWidth="1"/>
    <col min="2828" max="2828" width="33.42578125" style="252" customWidth="1"/>
    <col min="2829" max="3072" width="11.42578125" style="252"/>
    <col min="3073" max="3073" width="14.140625" style="252" customWidth="1"/>
    <col min="3074" max="3074" width="16.7109375" style="252" customWidth="1"/>
    <col min="3075" max="3075" width="63.7109375" style="252" customWidth="1"/>
    <col min="3076" max="3076" width="11.5703125" style="252" customWidth="1"/>
    <col min="3077" max="3077" width="26.42578125" style="252" customWidth="1"/>
    <col min="3078" max="3079" width="5.7109375" style="252" customWidth="1"/>
    <col min="3080" max="3081" width="10.7109375" style="252" customWidth="1"/>
    <col min="3082" max="3082" width="7.7109375" style="252" customWidth="1"/>
    <col min="3083" max="3083" width="3.42578125" style="252" customWidth="1"/>
    <col min="3084" max="3084" width="33.42578125" style="252" customWidth="1"/>
    <col min="3085" max="3328" width="11.42578125" style="252"/>
    <col min="3329" max="3329" width="14.140625" style="252" customWidth="1"/>
    <col min="3330" max="3330" width="16.7109375" style="252" customWidth="1"/>
    <col min="3331" max="3331" width="63.7109375" style="252" customWidth="1"/>
    <col min="3332" max="3332" width="11.5703125" style="252" customWidth="1"/>
    <col min="3333" max="3333" width="26.42578125" style="252" customWidth="1"/>
    <col min="3334" max="3335" width="5.7109375" style="252" customWidth="1"/>
    <col min="3336" max="3337" width="10.7109375" style="252" customWidth="1"/>
    <col min="3338" max="3338" width="7.7109375" style="252" customWidth="1"/>
    <col min="3339" max="3339" width="3.42578125" style="252" customWidth="1"/>
    <col min="3340" max="3340" width="33.42578125" style="252" customWidth="1"/>
    <col min="3341" max="3584" width="11.42578125" style="252"/>
    <col min="3585" max="3585" width="14.140625" style="252" customWidth="1"/>
    <col min="3586" max="3586" width="16.7109375" style="252" customWidth="1"/>
    <col min="3587" max="3587" width="63.7109375" style="252" customWidth="1"/>
    <col min="3588" max="3588" width="11.5703125" style="252" customWidth="1"/>
    <col min="3589" max="3589" width="26.42578125" style="252" customWidth="1"/>
    <col min="3590" max="3591" width="5.7109375" style="252" customWidth="1"/>
    <col min="3592" max="3593" width="10.7109375" style="252" customWidth="1"/>
    <col min="3594" max="3594" width="7.7109375" style="252" customWidth="1"/>
    <col min="3595" max="3595" width="3.42578125" style="252" customWidth="1"/>
    <col min="3596" max="3596" width="33.42578125" style="252" customWidth="1"/>
    <col min="3597" max="3840" width="11.42578125" style="252"/>
    <col min="3841" max="3841" width="14.140625" style="252" customWidth="1"/>
    <col min="3842" max="3842" width="16.7109375" style="252" customWidth="1"/>
    <col min="3843" max="3843" width="63.7109375" style="252" customWidth="1"/>
    <col min="3844" max="3844" width="11.5703125" style="252" customWidth="1"/>
    <col min="3845" max="3845" width="26.42578125" style="252" customWidth="1"/>
    <col min="3846" max="3847" width="5.7109375" style="252" customWidth="1"/>
    <col min="3848" max="3849" width="10.7109375" style="252" customWidth="1"/>
    <col min="3850" max="3850" width="7.7109375" style="252" customWidth="1"/>
    <col min="3851" max="3851" width="3.42578125" style="252" customWidth="1"/>
    <col min="3852" max="3852" width="33.42578125" style="252" customWidth="1"/>
    <col min="3853" max="4096" width="11.42578125" style="252"/>
    <col min="4097" max="4097" width="14.140625" style="252" customWidth="1"/>
    <col min="4098" max="4098" width="16.7109375" style="252" customWidth="1"/>
    <col min="4099" max="4099" width="63.7109375" style="252" customWidth="1"/>
    <col min="4100" max="4100" width="11.5703125" style="252" customWidth="1"/>
    <col min="4101" max="4101" width="26.42578125" style="252" customWidth="1"/>
    <col min="4102" max="4103" width="5.7109375" style="252" customWidth="1"/>
    <col min="4104" max="4105" width="10.7109375" style="252" customWidth="1"/>
    <col min="4106" max="4106" width="7.7109375" style="252" customWidth="1"/>
    <col min="4107" max="4107" width="3.42578125" style="252" customWidth="1"/>
    <col min="4108" max="4108" width="33.42578125" style="252" customWidth="1"/>
    <col min="4109" max="4352" width="11.42578125" style="252"/>
    <col min="4353" max="4353" width="14.140625" style="252" customWidth="1"/>
    <col min="4354" max="4354" width="16.7109375" style="252" customWidth="1"/>
    <col min="4355" max="4355" width="63.7109375" style="252" customWidth="1"/>
    <col min="4356" max="4356" width="11.5703125" style="252" customWidth="1"/>
    <col min="4357" max="4357" width="26.42578125" style="252" customWidth="1"/>
    <col min="4358" max="4359" width="5.7109375" style="252" customWidth="1"/>
    <col min="4360" max="4361" width="10.7109375" style="252" customWidth="1"/>
    <col min="4362" max="4362" width="7.7109375" style="252" customWidth="1"/>
    <col min="4363" max="4363" width="3.42578125" style="252" customWidth="1"/>
    <col min="4364" max="4364" width="33.42578125" style="252" customWidth="1"/>
    <col min="4365" max="4608" width="11.42578125" style="252"/>
    <col min="4609" max="4609" width="14.140625" style="252" customWidth="1"/>
    <col min="4610" max="4610" width="16.7109375" style="252" customWidth="1"/>
    <col min="4611" max="4611" width="63.7109375" style="252" customWidth="1"/>
    <col min="4612" max="4612" width="11.5703125" style="252" customWidth="1"/>
    <col min="4613" max="4613" width="26.42578125" style="252" customWidth="1"/>
    <col min="4614" max="4615" width="5.7109375" style="252" customWidth="1"/>
    <col min="4616" max="4617" width="10.7109375" style="252" customWidth="1"/>
    <col min="4618" max="4618" width="7.7109375" style="252" customWidth="1"/>
    <col min="4619" max="4619" width="3.42578125" style="252" customWidth="1"/>
    <col min="4620" max="4620" width="33.42578125" style="252" customWidth="1"/>
    <col min="4621" max="4864" width="11.42578125" style="252"/>
    <col min="4865" max="4865" width="14.140625" style="252" customWidth="1"/>
    <col min="4866" max="4866" width="16.7109375" style="252" customWidth="1"/>
    <col min="4867" max="4867" width="63.7109375" style="252" customWidth="1"/>
    <col min="4868" max="4868" width="11.5703125" style="252" customWidth="1"/>
    <col min="4869" max="4869" width="26.42578125" style="252" customWidth="1"/>
    <col min="4870" max="4871" width="5.7109375" style="252" customWidth="1"/>
    <col min="4872" max="4873" width="10.7109375" style="252" customWidth="1"/>
    <col min="4874" max="4874" width="7.7109375" style="252" customWidth="1"/>
    <col min="4875" max="4875" width="3.42578125" style="252" customWidth="1"/>
    <col min="4876" max="4876" width="33.42578125" style="252" customWidth="1"/>
    <col min="4877" max="5120" width="11.42578125" style="252"/>
    <col min="5121" max="5121" width="14.140625" style="252" customWidth="1"/>
    <col min="5122" max="5122" width="16.7109375" style="252" customWidth="1"/>
    <col min="5123" max="5123" width="63.7109375" style="252" customWidth="1"/>
    <col min="5124" max="5124" width="11.5703125" style="252" customWidth="1"/>
    <col min="5125" max="5125" width="26.42578125" style="252" customWidth="1"/>
    <col min="5126" max="5127" width="5.7109375" style="252" customWidth="1"/>
    <col min="5128" max="5129" width="10.7109375" style="252" customWidth="1"/>
    <col min="5130" max="5130" width="7.7109375" style="252" customWidth="1"/>
    <col min="5131" max="5131" width="3.42578125" style="252" customWidth="1"/>
    <col min="5132" max="5132" width="33.42578125" style="252" customWidth="1"/>
    <col min="5133" max="5376" width="11.42578125" style="252"/>
    <col min="5377" max="5377" width="14.140625" style="252" customWidth="1"/>
    <col min="5378" max="5378" width="16.7109375" style="252" customWidth="1"/>
    <col min="5379" max="5379" width="63.7109375" style="252" customWidth="1"/>
    <col min="5380" max="5380" width="11.5703125" style="252" customWidth="1"/>
    <col min="5381" max="5381" width="26.42578125" style="252" customWidth="1"/>
    <col min="5382" max="5383" width="5.7109375" style="252" customWidth="1"/>
    <col min="5384" max="5385" width="10.7109375" style="252" customWidth="1"/>
    <col min="5386" max="5386" width="7.7109375" style="252" customWidth="1"/>
    <col min="5387" max="5387" width="3.42578125" style="252" customWidth="1"/>
    <col min="5388" max="5388" width="33.42578125" style="252" customWidth="1"/>
    <col min="5389" max="5632" width="11.42578125" style="252"/>
    <col min="5633" max="5633" width="14.140625" style="252" customWidth="1"/>
    <col min="5634" max="5634" width="16.7109375" style="252" customWidth="1"/>
    <col min="5635" max="5635" width="63.7109375" style="252" customWidth="1"/>
    <col min="5636" max="5636" width="11.5703125" style="252" customWidth="1"/>
    <col min="5637" max="5637" width="26.42578125" style="252" customWidth="1"/>
    <col min="5638" max="5639" width="5.7109375" style="252" customWidth="1"/>
    <col min="5640" max="5641" width="10.7109375" style="252" customWidth="1"/>
    <col min="5642" max="5642" width="7.7109375" style="252" customWidth="1"/>
    <col min="5643" max="5643" width="3.42578125" style="252" customWidth="1"/>
    <col min="5644" max="5644" width="33.42578125" style="252" customWidth="1"/>
    <col min="5645" max="5888" width="11.42578125" style="252"/>
    <col min="5889" max="5889" width="14.140625" style="252" customWidth="1"/>
    <col min="5890" max="5890" width="16.7109375" style="252" customWidth="1"/>
    <col min="5891" max="5891" width="63.7109375" style="252" customWidth="1"/>
    <col min="5892" max="5892" width="11.5703125" style="252" customWidth="1"/>
    <col min="5893" max="5893" width="26.42578125" style="252" customWidth="1"/>
    <col min="5894" max="5895" width="5.7109375" style="252" customWidth="1"/>
    <col min="5896" max="5897" width="10.7109375" style="252" customWidth="1"/>
    <col min="5898" max="5898" width="7.7109375" style="252" customWidth="1"/>
    <col min="5899" max="5899" width="3.42578125" style="252" customWidth="1"/>
    <col min="5900" max="5900" width="33.42578125" style="252" customWidth="1"/>
    <col min="5901" max="6144" width="11.42578125" style="252"/>
    <col min="6145" max="6145" width="14.140625" style="252" customWidth="1"/>
    <col min="6146" max="6146" width="16.7109375" style="252" customWidth="1"/>
    <col min="6147" max="6147" width="63.7109375" style="252" customWidth="1"/>
    <col min="6148" max="6148" width="11.5703125" style="252" customWidth="1"/>
    <col min="6149" max="6149" width="26.42578125" style="252" customWidth="1"/>
    <col min="6150" max="6151" width="5.7109375" style="252" customWidth="1"/>
    <col min="6152" max="6153" width="10.7109375" style="252" customWidth="1"/>
    <col min="6154" max="6154" width="7.7109375" style="252" customWidth="1"/>
    <col min="6155" max="6155" width="3.42578125" style="252" customWidth="1"/>
    <col min="6156" max="6156" width="33.42578125" style="252" customWidth="1"/>
    <col min="6157" max="6400" width="11.42578125" style="252"/>
    <col min="6401" max="6401" width="14.140625" style="252" customWidth="1"/>
    <col min="6402" max="6402" width="16.7109375" style="252" customWidth="1"/>
    <col min="6403" max="6403" width="63.7109375" style="252" customWidth="1"/>
    <col min="6404" max="6404" width="11.5703125" style="252" customWidth="1"/>
    <col min="6405" max="6405" width="26.42578125" style="252" customWidth="1"/>
    <col min="6406" max="6407" width="5.7109375" style="252" customWidth="1"/>
    <col min="6408" max="6409" width="10.7109375" style="252" customWidth="1"/>
    <col min="6410" max="6410" width="7.7109375" style="252" customWidth="1"/>
    <col min="6411" max="6411" width="3.42578125" style="252" customWidth="1"/>
    <col min="6412" max="6412" width="33.42578125" style="252" customWidth="1"/>
    <col min="6413" max="6656" width="11.42578125" style="252"/>
    <col min="6657" max="6657" width="14.140625" style="252" customWidth="1"/>
    <col min="6658" max="6658" width="16.7109375" style="252" customWidth="1"/>
    <col min="6659" max="6659" width="63.7109375" style="252" customWidth="1"/>
    <col min="6660" max="6660" width="11.5703125" style="252" customWidth="1"/>
    <col min="6661" max="6661" width="26.42578125" style="252" customWidth="1"/>
    <col min="6662" max="6663" width="5.7109375" style="252" customWidth="1"/>
    <col min="6664" max="6665" width="10.7109375" style="252" customWidth="1"/>
    <col min="6666" max="6666" width="7.7109375" style="252" customWidth="1"/>
    <col min="6667" max="6667" width="3.42578125" style="252" customWidth="1"/>
    <col min="6668" max="6668" width="33.42578125" style="252" customWidth="1"/>
    <col min="6669" max="6912" width="11.42578125" style="252"/>
    <col min="6913" max="6913" width="14.140625" style="252" customWidth="1"/>
    <col min="6914" max="6914" width="16.7109375" style="252" customWidth="1"/>
    <col min="6915" max="6915" width="63.7109375" style="252" customWidth="1"/>
    <col min="6916" max="6916" width="11.5703125" style="252" customWidth="1"/>
    <col min="6917" max="6917" width="26.42578125" style="252" customWidth="1"/>
    <col min="6918" max="6919" width="5.7109375" style="252" customWidth="1"/>
    <col min="6920" max="6921" width="10.7109375" style="252" customWidth="1"/>
    <col min="6922" max="6922" width="7.7109375" style="252" customWidth="1"/>
    <col min="6923" max="6923" width="3.42578125" style="252" customWidth="1"/>
    <col min="6924" max="6924" width="33.42578125" style="252" customWidth="1"/>
    <col min="6925" max="7168" width="11.42578125" style="252"/>
    <col min="7169" max="7169" width="14.140625" style="252" customWidth="1"/>
    <col min="7170" max="7170" width="16.7109375" style="252" customWidth="1"/>
    <col min="7171" max="7171" width="63.7109375" style="252" customWidth="1"/>
    <col min="7172" max="7172" width="11.5703125" style="252" customWidth="1"/>
    <col min="7173" max="7173" width="26.42578125" style="252" customWidth="1"/>
    <col min="7174" max="7175" width="5.7109375" style="252" customWidth="1"/>
    <col min="7176" max="7177" width="10.7109375" style="252" customWidth="1"/>
    <col min="7178" max="7178" width="7.7109375" style="252" customWidth="1"/>
    <col min="7179" max="7179" width="3.42578125" style="252" customWidth="1"/>
    <col min="7180" max="7180" width="33.42578125" style="252" customWidth="1"/>
    <col min="7181" max="7424" width="11.42578125" style="252"/>
    <col min="7425" max="7425" width="14.140625" style="252" customWidth="1"/>
    <col min="7426" max="7426" width="16.7109375" style="252" customWidth="1"/>
    <col min="7427" max="7427" width="63.7109375" style="252" customWidth="1"/>
    <col min="7428" max="7428" width="11.5703125" style="252" customWidth="1"/>
    <col min="7429" max="7429" width="26.42578125" style="252" customWidth="1"/>
    <col min="7430" max="7431" width="5.7109375" style="252" customWidth="1"/>
    <col min="7432" max="7433" width="10.7109375" style="252" customWidth="1"/>
    <col min="7434" max="7434" width="7.7109375" style="252" customWidth="1"/>
    <col min="7435" max="7435" width="3.42578125" style="252" customWidth="1"/>
    <col min="7436" max="7436" width="33.42578125" style="252" customWidth="1"/>
    <col min="7437" max="7680" width="11.42578125" style="252"/>
    <col min="7681" max="7681" width="14.140625" style="252" customWidth="1"/>
    <col min="7682" max="7682" width="16.7109375" style="252" customWidth="1"/>
    <col min="7683" max="7683" width="63.7109375" style="252" customWidth="1"/>
    <col min="7684" max="7684" width="11.5703125" style="252" customWidth="1"/>
    <col min="7685" max="7685" width="26.42578125" style="252" customWidth="1"/>
    <col min="7686" max="7687" width="5.7109375" style="252" customWidth="1"/>
    <col min="7688" max="7689" width="10.7109375" style="252" customWidth="1"/>
    <col min="7690" max="7690" width="7.7109375" style="252" customWidth="1"/>
    <col min="7691" max="7691" width="3.42578125" style="252" customWidth="1"/>
    <col min="7692" max="7692" width="33.42578125" style="252" customWidth="1"/>
    <col min="7693" max="7936" width="11.42578125" style="252"/>
    <col min="7937" max="7937" width="14.140625" style="252" customWidth="1"/>
    <col min="7938" max="7938" width="16.7109375" style="252" customWidth="1"/>
    <col min="7939" max="7939" width="63.7109375" style="252" customWidth="1"/>
    <col min="7940" max="7940" width="11.5703125" style="252" customWidth="1"/>
    <col min="7941" max="7941" width="26.42578125" style="252" customWidth="1"/>
    <col min="7942" max="7943" width="5.7109375" style="252" customWidth="1"/>
    <col min="7944" max="7945" width="10.7109375" style="252" customWidth="1"/>
    <col min="7946" max="7946" width="7.7109375" style="252" customWidth="1"/>
    <col min="7947" max="7947" width="3.42578125" style="252" customWidth="1"/>
    <col min="7948" max="7948" width="33.42578125" style="252" customWidth="1"/>
    <col min="7949" max="8192" width="11.42578125" style="252"/>
    <col min="8193" max="8193" width="14.140625" style="252" customWidth="1"/>
    <col min="8194" max="8194" width="16.7109375" style="252" customWidth="1"/>
    <col min="8195" max="8195" width="63.7109375" style="252" customWidth="1"/>
    <col min="8196" max="8196" width="11.5703125" style="252" customWidth="1"/>
    <col min="8197" max="8197" width="26.42578125" style="252" customWidth="1"/>
    <col min="8198" max="8199" width="5.7109375" style="252" customWidth="1"/>
    <col min="8200" max="8201" width="10.7109375" style="252" customWidth="1"/>
    <col min="8202" max="8202" width="7.7109375" style="252" customWidth="1"/>
    <col min="8203" max="8203" width="3.42578125" style="252" customWidth="1"/>
    <col min="8204" max="8204" width="33.42578125" style="252" customWidth="1"/>
    <col min="8205" max="8448" width="11.42578125" style="252"/>
    <col min="8449" max="8449" width="14.140625" style="252" customWidth="1"/>
    <col min="8450" max="8450" width="16.7109375" style="252" customWidth="1"/>
    <col min="8451" max="8451" width="63.7109375" style="252" customWidth="1"/>
    <col min="8452" max="8452" width="11.5703125" style="252" customWidth="1"/>
    <col min="8453" max="8453" width="26.42578125" style="252" customWidth="1"/>
    <col min="8454" max="8455" width="5.7109375" style="252" customWidth="1"/>
    <col min="8456" max="8457" width="10.7109375" style="252" customWidth="1"/>
    <col min="8458" max="8458" width="7.7109375" style="252" customWidth="1"/>
    <col min="8459" max="8459" width="3.42578125" style="252" customWidth="1"/>
    <col min="8460" max="8460" width="33.42578125" style="252" customWidth="1"/>
    <col min="8461" max="8704" width="11.42578125" style="252"/>
    <col min="8705" max="8705" width="14.140625" style="252" customWidth="1"/>
    <col min="8706" max="8706" width="16.7109375" style="252" customWidth="1"/>
    <col min="8707" max="8707" width="63.7109375" style="252" customWidth="1"/>
    <col min="8708" max="8708" width="11.5703125" style="252" customWidth="1"/>
    <col min="8709" max="8709" width="26.42578125" style="252" customWidth="1"/>
    <col min="8710" max="8711" width="5.7109375" style="252" customWidth="1"/>
    <col min="8712" max="8713" width="10.7109375" style="252" customWidth="1"/>
    <col min="8714" max="8714" width="7.7109375" style="252" customWidth="1"/>
    <col min="8715" max="8715" width="3.42578125" style="252" customWidth="1"/>
    <col min="8716" max="8716" width="33.42578125" style="252" customWidth="1"/>
    <col min="8717" max="8960" width="11.42578125" style="252"/>
    <col min="8961" max="8961" width="14.140625" style="252" customWidth="1"/>
    <col min="8962" max="8962" width="16.7109375" style="252" customWidth="1"/>
    <col min="8963" max="8963" width="63.7109375" style="252" customWidth="1"/>
    <col min="8964" max="8964" width="11.5703125" style="252" customWidth="1"/>
    <col min="8965" max="8965" width="26.42578125" style="252" customWidth="1"/>
    <col min="8966" max="8967" width="5.7109375" style="252" customWidth="1"/>
    <col min="8968" max="8969" width="10.7109375" style="252" customWidth="1"/>
    <col min="8970" max="8970" width="7.7109375" style="252" customWidth="1"/>
    <col min="8971" max="8971" width="3.42578125" style="252" customWidth="1"/>
    <col min="8972" max="8972" width="33.42578125" style="252" customWidth="1"/>
    <col min="8973" max="9216" width="11.42578125" style="252"/>
    <col min="9217" max="9217" width="14.140625" style="252" customWidth="1"/>
    <col min="9218" max="9218" width="16.7109375" style="252" customWidth="1"/>
    <col min="9219" max="9219" width="63.7109375" style="252" customWidth="1"/>
    <col min="9220" max="9220" width="11.5703125" style="252" customWidth="1"/>
    <col min="9221" max="9221" width="26.42578125" style="252" customWidth="1"/>
    <col min="9222" max="9223" width="5.7109375" style="252" customWidth="1"/>
    <col min="9224" max="9225" width="10.7109375" style="252" customWidth="1"/>
    <col min="9226" max="9226" width="7.7109375" style="252" customWidth="1"/>
    <col min="9227" max="9227" width="3.42578125" style="252" customWidth="1"/>
    <col min="9228" max="9228" width="33.42578125" style="252" customWidth="1"/>
    <col min="9229" max="9472" width="11.42578125" style="252"/>
    <col min="9473" max="9473" width="14.140625" style="252" customWidth="1"/>
    <col min="9474" max="9474" width="16.7109375" style="252" customWidth="1"/>
    <col min="9475" max="9475" width="63.7109375" style="252" customWidth="1"/>
    <col min="9476" max="9476" width="11.5703125" style="252" customWidth="1"/>
    <col min="9477" max="9477" width="26.42578125" style="252" customWidth="1"/>
    <col min="9478" max="9479" width="5.7109375" style="252" customWidth="1"/>
    <col min="9480" max="9481" width="10.7109375" style="252" customWidth="1"/>
    <col min="9482" max="9482" width="7.7109375" style="252" customWidth="1"/>
    <col min="9483" max="9483" width="3.42578125" style="252" customWidth="1"/>
    <col min="9484" max="9484" width="33.42578125" style="252" customWidth="1"/>
    <col min="9485" max="9728" width="11.42578125" style="252"/>
    <col min="9729" max="9729" width="14.140625" style="252" customWidth="1"/>
    <col min="9730" max="9730" width="16.7109375" style="252" customWidth="1"/>
    <col min="9731" max="9731" width="63.7109375" style="252" customWidth="1"/>
    <col min="9732" max="9732" width="11.5703125" style="252" customWidth="1"/>
    <col min="9733" max="9733" width="26.42578125" style="252" customWidth="1"/>
    <col min="9734" max="9735" width="5.7109375" style="252" customWidth="1"/>
    <col min="9736" max="9737" width="10.7109375" style="252" customWidth="1"/>
    <col min="9738" max="9738" width="7.7109375" style="252" customWidth="1"/>
    <col min="9739" max="9739" width="3.42578125" style="252" customWidth="1"/>
    <col min="9740" max="9740" width="33.42578125" style="252" customWidth="1"/>
    <col min="9741" max="9984" width="11.42578125" style="252"/>
    <col min="9985" max="9985" width="14.140625" style="252" customWidth="1"/>
    <col min="9986" max="9986" width="16.7109375" style="252" customWidth="1"/>
    <col min="9987" max="9987" width="63.7109375" style="252" customWidth="1"/>
    <col min="9988" max="9988" width="11.5703125" style="252" customWidth="1"/>
    <col min="9989" max="9989" width="26.42578125" style="252" customWidth="1"/>
    <col min="9990" max="9991" width="5.7109375" style="252" customWidth="1"/>
    <col min="9992" max="9993" width="10.7109375" style="252" customWidth="1"/>
    <col min="9994" max="9994" width="7.7109375" style="252" customWidth="1"/>
    <col min="9995" max="9995" width="3.42578125" style="252" customWidth="1"/>
    <col min="9996" max="9996" width="33.42578125" style="252" customWidth="1"/>
    <col min="9997" max="10240" width="11.42578125" style="252"/>
    <col min="10241" max="10241" width="14.140625" style="252" customWidth="1"/>
    <col min="10242" max="10242" width="16.7109375" style="252" customWidth="1"/>
    <col min="10243" max="10243" width="63.7109375" style="252" customWidth="1"/>
    <col min="10244" max="10244" width="11.5703125" style="252" customWidth="1"/>
    <col min="10245" max="10245" width="26.42578125" style="252" customWidth="1"/>
    <col min="10246" max="10247" width="5.7109375" style="252" customWidth="1"/>
    <col min="10248" max="10249" width="10.7109375" style="252" customWidth="1"/>
    <col min="10250" max="10250" width="7.7109375" style="252" customWidth="1"/>
    <col min="10251" max="10251" width="3.42578125" style="252" customWidth="1"/>
    <col min="10252" max="10252" width="33.42578125" style="252" customWidth="1"/>
    <col min="10253" max="10496" width="11.42578125" style="252"/>
    <col min="10497" max="10497" width="14.140625" style="252" customWidth="1"/>
    <col min="10498" max="10498" width="16.7109375" style="252" customWidth="1"/>
    <col min="10499" max="10499" width="63.7109375" style="252" customWidth="1"/>
    <col min="10500" max="10500" width="11.5703125" style="252" customWidth="1"/>
    <col min="10501" max="10501" width="26.42578125" style="252" customWidth="1"/>
    <col min="10502" max="10503" width="5.7109375" style="252" customWidth="1"/>
    <col min="10504" max="10505" width="10.7109375" style="252" customWidth="1"/>
    <col min="10506" max="10506" width="7.7109375" style="252" customWidth="1"/>
    <col min="10507" max="10507" width="3.42578125" style="252" customWidth="1"/>
    <col min="10508" max="10508" width="33.42578125" style="252" customWidth="1"/>
    <col min="10509" max="10752" width="11.42578125" style="252"/>
    <col min="10753" max="10753" width="14.140625" style="252" customWidth="1"/>
    <col min="10754" max="10754" width="16.7109375" style="252" customWidth="1"/>
    <col min="10755" max="10755" width="63.7109375" style="252" customWidth="1"/>
    <col min="10756" max="10756" width="11.5703125" style="252" customWidth="1"/>
    <col min="10757" max="10757" width="26.42578125" style="252" customWidth="1"/>
    <col min="10758" max="10759" width="5.7109375" style="252" customWidth="1"/>
    <col min="10760" max="10761" width="10.7109375" style="252" customWidth="1"/>
    <col min="10762" max="10762" width="7.7109375" style="252" customWidth="1"/>
    <col min="10763" max="10763" width="3.42578125" style="252" customWidth="1"/>
    <col min="10764" max="10764" width="33.42578125" style="252" customWidth="1"/>
    <col min="10765" max="11008" width="11.42578125" style="252"/>
    <col min="11009" max="11009" width="14.140625" style="252" customWidth="1"/>
    <col min="11010" max="11010" width="16.7109375" style="252" customWidth="1"/>
    <col min="11011" max="11011" width="63.7109375" style="252" customWidth="1"/>
    <col min="11012" max="11012" width="11.5703125" style="252" customWidth="1"/>
    <col min="11013" max="11013" width="26.42578125" style="252" customWidth="1"/>
    <col min="11014" max="11015" width="5.7109375" style="252" customWidth="1"/>
    <col min="11016" max="11017" width="10.7109375" style="252" customWidth="1"/>
    <col min="11018" max="11018" width="7.7109375" style="252" customWidth="1"/>
    <col min="11019" max="11019" width="3.42578125" style="252" customWidth="1"/>
    <col min="11020" max="11020" width="33.42578125" style="252" customWidth="1"/>
    <col min="11021" max="11264" width="11.42578125" style="252"/>
    <col min="11265" max="11265" width="14.140625" style="252" customWidth="1"/>
    <col min="11266" max="11266" width="16.7109375" style="252" customWidth="1"/>
    <col min="11267" max="11267" width="63.7109375" style="252" customWidth="1"/>
    <col min="11268" max="11268" width="11.5703125" style="252" customWidth="1"/>
    <col min="11269" max="11269" width="26.42578125" style="252" customWidth="1"/>
    <col min="11270" max="11271" width="5.7109375" style="252" customWidth="1"/>
    <col min="11272" max="11273" width="10.7109375" style="252" customWidth="1"/>
    <col min="11274" max="11274" width="7.7109375" style="252" customWidth="1"/>
    <col min="11275" max="11275" width="3.42578125" style="252" customWidth="1"/>
    <col min="11276" max="11276" width="33.42578125" style="252" customWidth="1"/>
    <col min="11277" max="11520" width="11.42578125" style="252"/>
    <col min="11521" max="11521" width="14.140625" style="252" customWidth="1"/>
    <col min="11522" max="11522" width="16.7109375" style="252" customWidth="1"/>
    <col min="11523" max="11523" width="63.7109375" style="252" customWidth="1"/>
    <col min="11524" max="11524" width="11.5703125" style="252" customWidth="1"/>
    <col min="11525" max="11525" width="26.42578125" style="252" customWidth="1"/>
    <col min="11526" max="11527" width="5.7109375" style="252" customWidth="1"/>
    <col min="11528" max="11529" width="10.7109375" style="252" customWidth="1"/>
    <col min="11530" max="11530" width="7.7109375" style="252" customWidth="1"/>
    <col min="11531" max="11531" width="3.42578125" style="252" customWidth="1"/>
    <col min="11532" max="11532" width="33.42578125" style="252" customWidth="1"/>
    <col min="11533" max="11776" width="11.42578125" style="252"/>
    <col min="11777" max="11777" width="14.140625" style="252" customWidth="1"/>
    <col min="11778" max="11778" width="16.7109375" style="252" customWidth="1"/>
    <col min="11779" max="11779" width="63.7109375" style="252" customWidth="1"/>
    <col min="11780" max="11780" width="11.5703125" style="252" customWidth="1"/>
    <col min="11781" max="11781" width="26.42578125" style="252" customWidth="1"/>
    <col min="11782" max="11783" width="5.7109375" style="252" customWidth="1"/>
    <col min="11784" max="11785" width="10.7109375" style="252" customWidth="1"/>
    <col min="11786" max="11786" width="7.7109375" style="252" customWidth="1"/>
    <col min="11787" max="11787" width="3.42578125" style="252" customWidth="1"/>
    <col min="11788" max="11788" width="33.42578125" style="252" customWidth="1"/>
    <col min="11789" max="12032" width="11.42578125" style="252"/>
    <col min="12033" max="12033" width="14.140625" style="252" customWidth="1"/>
    <col min="12034" max="12034" width="16.7109375" style="252" customWidth="1"/>
    <col min="12035" max="12035" width="63.7109375" style="252" customWidth="1"/>
    <col min="12036" max="12036" width="11.5703125" style="252" customWidth="1"/>
    <col min="12037" max="12037" width="26.42578125" style="252" customWidth="1"/>
    <col min="12038" max="12039" width="5.7109375" style="252" customWidth="1"/>
    <col min="12040" max="12041" width="10.7109375" style="252" customWidth="1"/>
    <col min="12042" max="12042" width="7.7109375" style="252" customWidth="1"/>
    <col min="12043" max="12043" width="3.42578125" style="252" customWidth="1"/>
    <col min="12044" max="12044" width="33.42578125" style="252" customWidth="1"/>
    <col min="12045" max="12288" width="11.42578125" style="252"/>
    <col min="12289" max="12289" width="14.140625" style="252" customWidth="1"/>
    <col min="12290" max="12290" width="16.7109375" style="252" customWidth="1"/>
    <col min="12291" max="12291" width="63.7109375" style="252" customWidth="1"/>
    <col min="12292" max="12292" width="11.5703125" style="252" customWidth="1"/>
    <col min="12293" max="12293" width="26.42578125" style="252" customWidth="1"/>
    <col min="12294" max="12295" width="5.7109375" style="252" customWidth="1"/>
    <col min="12296" max="12297" width="10.7109375" style="252" customWidth="1"/>
    <col min="12298" max="12298" width="7.7109375" style="252" customWidth="1"/>
    <col min="12299" max="12299" width="3.42578125" style="252" customWidth="1"/>
    <col min="12300" max="12300" width="33.42578125" style="252" customWidth="1"/>
    <col min="12301" max="12544" width="11.42578125" style="252"/>
    <col min="12545" max="12545" width="14.140625" style="252" customWidth="1"/>
    <col min="12546" max="12546" width="16.7109375" style="252" customWidth="1"/>
    <col min="12547" max="12547" width="63.7109375" style="252" customWidth="1"/>
    <col min="12548" max="12548" width="11.5703125" style="252" customWidth="1"/>
    <col min="12549" max="12549" width="26.42578125" style="252" customWidth="1"/>
    <col min="12550" max="12551" width="5.7109375" style="252" customWidth="1"/>
    <col min="12552" max="12553" width="10.7109375" style="252" customWidth="1"/>
    <col min="12554" max="12554" width="7.7109375" style="252" customWidth="1"/>
    <col min="12555" max="12555" width="3.42578125" style="252" customWidth="1"/>
    <col min="12556" max="12556" width="33.42578125" style="252" customWidth="1"/>
    <col min="12557" max="12800" width="11.42578125" style="252"/>
    <col min="12801" max="12801" width="14.140625" style="252" customWidth="1"/>
    <col min="12802" max="12802" width="16.7109375" style="252" customWidth="1"/>
    <col min="12803" max="12803" width="63.7109375" style="252" customWidth="1"/>
    <col min="12804" max="12804" width="11.5703125" style="252" customWidth="1"/>
    <col min="12805" max="12805" width="26.42578125" style="252" customWidth="1"/>
    <col min="12806" max="12807" width="5.7109375" style="252" customWidth="1"/>
    <col min="12808" max="12809" width="10.7109375" style="252" customWidth="1"/>
    <col min="12810" max="12810" width="7.7109375" style="252" customWidth="1"/>
    <col min="12811" max="12811" width="3.42578125" style="252" customWidth="1"/>
    <col min="12812" max="12812" width="33.42578125" style="252" customWidth="1"/>
    <col min="12813" max="13056" width="11.42578125" style="252"/>
    <col min="13057" max="13057" width="14.140625" style="252" customWidth="1"/>
    <col min="13058" max="13058" width="16.7109375" style="252" customWidth="1"/>
    <col min="13059" max="13059" width="63.7109375" style="252" customWidth="1"/>
    <col min="13060" max="13060" width="11.5703125" style="252" customWidth="1"/>
    <col min="13061" max="13061" width="26.42578125" style="252" customWidth="1"/>
    <col min="13062" max="13063" width="5.7109375" style="252" customWidth="1"/>
    <col min="13064" max="13065" width="10.7109375" style="252" customWidth="1"/>
    <col min="13066" max="13066" width="7.7109375" style="252" customWidth="1"/>
    <col min="13067" max="13067" width="3.42578125" style="252" customWidth="1"/>
    <col min="13068" max="13068" width="33.42578125" style="252" customWidth="1"/>
    <col min="13069" max="13312" width="11.42578125" style="252"/>
    <col min="13313" max="13313" width="14.140625" style="252" customWidth="1"/>
    <col min="13314" max="13314" width="16.7109375" style="252" customWidth="1"/>
    <col min="13315" max="13315" width="63.7109375" style="252" customWidth="1"/>
    <col min="13316" max="13316" width="11.5703125" style="252" customWidth="1"/>
    <col min="13317" max="13317" width="26.42578125" style="252" customWidth="1"/>
    <col min="13318" max="13319" width="5.7109375" style="252" customWidth="1"/>
    <col min="13320" max="13321" width="10.7109375" style="252" customWidth="1"/>
    <col min="13322" max="13322" width="7.7109375" style="252" customWidth="1"/>
    <col min="13323" max="13323" width="3.42578125" style="252" customWidth="1"/>
    <col min="13324" max="13324" width="33.42578125" style="252" customWidth="1"/>
    <col min="13325" max="13568" width="11.42578125" style="252"/>
    <col min="13569" max="13569" width="14.140625" style="252" customWidth="1"/>
    <col min="13570" max="13570" width="16.7109375" style="252" customWidth="1"/>
    <col min="13571" max="13571" width="63.7109375" style="252" customWidth="1"/>
    <col min="13572" max="13572" width="11.5703125" style="252" customWidth="1"/>
    <col min="13573" max="13573" width="26.42578125" style="252" customWidth="1"/>
    <col min="13574" max="13575" width="5.7109375" style="252" customWidth="1"/>
    <col min="13576" max="13577" width="10.7109375" style="252" customWidth="1"/>
    <col min="13578" max="13578" width="7.7109375" style="252" customWidth="1"/>
    <col min="13579" max="13579" width="3.42578125" style="252" customWidth="1"/>
    <col min="13580" max="13580" width="33.42578125" style="252" customWidth="1"/>
    <col min="13581" max="13824" width="11.42578125" style="252"/>
    <col min="13825" max="13825" width="14.140625" style="252" customWidth="1"/>
    <col min="13826" max="13826" width="16.7109375" style="252" customWidth="1"/>
    <col min="13827" max="13827" width="63.7109375" style="252" customWidth="1"/>
    <col min="13828" max="13828" width="11.5703125" style="252" customWidth="1"/>
    <col min="13829" max="13829" width="26.42578125" style="252" customWidth="1"/>
    <col min="13830" max="13831" width="5.7109375" style="252" customWidth="1"/>
    <col min="13832" max="13833" width="10.7109375" style="252" customWidth="1"/>
    <col min="13834" max="13834" width="7.7109375" style="252" customWidth="1"/>
    <col min="13835" max="13835" width="3.42578125" style="252" customWidth="1"/>
    <col min="13836" max="13836" width="33.42578125" style="252" customWidth="1"/>
    <col min="13837" max="14080" width="11.42578125" style="252"/>
    <col min="14081" max="14081" width="14.140625" style="252" customWidth="1"/>
    <col min="14082" max="14082" width="16.7109375" style="252" customWidth="1"/>
    <col min="14083" max="14083" width="63.7109375" style="252" customWidth="1"/>
    <col min="14084" max="14084" width="11.5703125" style="252" customWidth="1"/>
    <col min="14085" max="14085" width="26.42578125" style="252" customWidth="1"/>
    <col min="14086" max="14087" width="5.7109375" style="252" customWidth="1"/>
    <col min="14088" max="14089" width="10.7109375" style="252" customWidth="1"/>
    <col min="14090" max="14090" width="7.7109375" style="252" customWidth="1"/>
    <col min="14091" max="14091" width="3.42578125" style="252" customWidth="1"/>
    <col min="14092" max="14092" width="33.42578125" style="252" customWidth="1"/>
    <col min="14093" max="14336" width="11.42578125" style="252"/>
    <col min="14337" max="14337" width="14.140625" style="252" customWidth="1"/>
    <col min="14338" max="14338" width="16.7109375" style="252" customWidth="1"/>
    <col min="14339" max="14339" width="63.7109375" style="252" customWidth="1"/>
    <col min="14340" max="14340" width="11.5703125" style="252" customWidth="1"/>
    <col min="14341" max="14341" width="26.42578125" style="252" customWidth="1"/>
    <col min="14342" max="14343" width="5.7109375" style="252" customWidth="1"/>
    <col min="14344" max="14345" width="10.7109375" style="252" customWidth="1"/>
    <col min="14346" max="14346" width="7.7109375" style="252" customWidth="1"/>
    <col min="14347" max="14347" width="3.42578125" style="252" customWidth="1"/>
    <col min="14348" max="14348" width="33.42578125" style="252" customWidth="1"/>
    <col min="14349" max="14592" width="11.42578125" style="252"/>
    <col min="14593" max="14593" width="14.140625" style="252" customWidth="1"/>
    <col min="14594" max="14594" width="16.7109375" style="252" customWidth="1"/>
    <col min="14595" max="14595" width="63.7109375" style="252" customWidth="1"/>
    <col min="14596" max="14596" width="11.5703125" style="252" customWidth="1"/>
    <col min="14597" max="14597" width="26.42578125" style="252" customWidth="1"/>
    <col min="14598" max="14599" width="5.7109375" style="252" customWidth="1"/>
    <col min="14600" max="14601" width="10.7109375" style="252" customWidth="1"/>
    <col min="14602" max="14602" width="7.7109375" style="252" customWidth="1"/>
    <col min="14603" max="14603" width="3.42578125" style="252" customWidth="1"/>
    <col min="14604" max="14604" width="33.42578125" style="252" customWidth="1"/>
    <col min="14605" max="14848" width="11.42578125" style="252"/>
    <col min="14849" max="14849" width="14.140625" style="252" customWidth="1"/>
    <col min="14850" max="14850" width="16.7109375" style="252" customWidth="1"/>
    <col min="14851" max="14851" width="63.7109375" style="252" customWidth="1"/>
    <col min="14852" max="14852" width="11.5703125" style="252" customWidth="1"/>
    <col min="14853" max="14853" width="26.42578125" style="252" customWidth="1"/>
    <col min="14854" max="14855" width="5.7109375" style="252" customWidth="1"/>
    <col min="14856" max="14857" width="10.7109375" style="252" customWidth="1"/>
    <col min="14858" max="14858" width="7.7109375" style="252" customWidth="1"/>
    <col min="14859" max="14859" width="3.42578125" style="252" customWidth="1"/>
    <col min="14860" max="14860" width="33.42578125" style="252" customWidth="1"/>
    <col min="14861" max="15104" width="11.42578125" style="252"/>
    <col min="15105" max="15105" width="14.140625" style="252" customWidth="1"/>
    <col min="15106" max="15106" width="16.7109375" style="252" customWidth="1"/>
    <col min="15107" max="15107" width="63.7109375" style="252" customWidth="1"/>
    <col min="15108" max="15108" width="11.5703125" style="252" customWidth="1"/>
    <col min="15109" max="15109" width="26.42578125" style="252" customWidth="1"/>
    <col min="15110" max="15111" width="5.7109375" style="252" customWidth="1"/>
    <col min="15112" max="15113" width="10.7109375" style="252" customWidth="1"/>
    <col min="15114" max="15114" width="7.7109375" style="252" customWidth="1"/>
    <col min="15115" max="15115" width="3.42578125" style="252" customWidth="1"/>
    <col min="15116" max="15116" width="33.42578125" style="252" customWidth="1"/>
    <col min="15117" max="15360" width="11.42578125" style="252"/>
    <col min="15361" max="15361" width="14.140625" style="252" customWidth="1"/>
    <col min="15362" max="15362" width="16.7109375" style="252" customWidth="1"/>
    <col min="15363" max="15363" width="63.7109375" style="252" customWidth="1"/>
    <col min="15364" max="15364" width="11.5703125" style="252" customWidth="1"/>
    <col min="15365" max="15365" width="26.42578125" style="252" customWidth="1"/>
    <col min="15366" max="15367" width="5.7109375" style="252" customWidth="1"/>
    <col min="15368" max="15369" width="10.7109375" style="252" customWidth="1"/>
    <col min="15370" max="15370" width="7.7109375" style="252" customWidth="1"/>
    <col min="15371" max="15371" width="3.42578125" style="252" customWidth="1"/>
    <col min="15372" max="15372" width="33.42578125" style="252" customWidth="1"/>
    <col min="15373" max="15616" width="11.42578125" style="252"/>
    <col min="15617" max="15617" width="14.140625" style="252" customWidth="1"/>
    <col min="15618" max="15618" width="16.7109375" style="252" customWidth="1"/>
    <col min="15619" max="15619" width="63.7109375" style="252" customWidth="1"/>
    <col min="15620" max="15620" width="11.5703125" style="252" customWidth="1"/>
    <col min="15621" max="15621" width="26.42578125" style="252" customWidth="1"/>
    <col min="15622" max="15623" width="5.7109375" style="252" customWidth="1"/>
    <col min="15624" max="15625" width="10.7109375" style="252" customWidth="1"/>
    <col min="15626" max="15626" width="7.7109375" style="252" customWidth="1"/>
    <col min="15627" max="15627" width="3.42578125" style="252" customWidth="1"/>
    <col min="15628" max="15628" width="33.42578125" style="252" customWidth="1"/>
    <col min="15629" max="15872" width="11.42578125" style="252"/>
    <col min="15873" max="15873" width="14.140625" style="252" customWidth="1"/>
    <col min="15874" max="15874" width="16.7109375" style="252" customWidth="1"/>
    <col min="15875" max="15875" width="63.7109375" style="252" customWidth="1"/>
    <col min="15876" max="15876" width="11.5703125" style="252" customWidth="1"/>
    <col min="15877" max="15877" width="26.42578125" style="252" customWidth="1"/>
    <col min="15878" max="15879" width="5.7109375" style="252" customWidth="1"/>
    <col min="15880" max="15881" width="10.7109375" style="252" customWidth="1"/>
    <col min="15882" max="15882" width="7.7109375" style="252" customWidth="1"/>
    <col min="15883" max="15883" width="3.42578125" style="252" customWidth="1"/>
    <col min="15884" max="15884" width="33.42578125" style="252" customWidth="1"/>
    <col min="15885" max="16128" width="11.42578125" style="252"/>
    <col min="16129" max="16129" width="14.140625" style="252" customWidth="1"/>
    <col min="16130" max="16130" width="16.7109375" style="252" customWidth="1"/>
    <col min="16131" max="16131" width="63.7109375" style="252" customWidth="1"/>
    <col min="16132" max="16132" width="11.5703125" style="252" customWidth="1"/>
    <col min="16133" max="16133" width="26.42578125" style="252" customWidth="1"/>
    <col min="16134" max="16135" width="5.7109375" style="252" customWidth="1"/>
    <col min="16136" max="16137" width="10.7109375" style="252" customWidth="1"/>
    <col min="16138" max="16138" width="7.7109375" style="252" customWidth="1"/>
    <col min="16139" max="16139" width="3.42578125" style="252" customWidth="1"/>
    <col min="16140" max="16140" width="33.42578125" style="252" customWidth="1"/>
    <col min="16141" max="16384" width="11.42578125" style="252"/>
  </cols>
  <sheetData>
    <row r="1" spans="1:12" ht="17.25" customHeight="1" x14ac:dyDescent="0.25">
      <c r="A1" s="245" t="s">
        <v>491</v>
      </c>
      <c r="B1" s="246"/>
      <c r="C1" s="247" t="s">
        <v>492</v>
      </c>
      <c r="D1" s="248" t="s">
        <v>493</v>
      </c>
      <c r="E1" s="249">
        <f>[1]Form1_Situation!I2</f>
        <v>12</v>
      </c>
      <c r="F1" s="250"/>
      <c r="G1" s="250"/>
      <c r="H1" s="250"/>
      <c r="I1" s="250"/>
      <c r="J1" s="251"/>
      <c r="K1" s="251"/>
      <c r="L1" s="251"/>
    </row>
    <row r="2" spans="1:12" ht="17.25" customHeight="1" x14ac:dyDescent="0.25">
      <c r="A2" s="253" t="s">
        <v>494</v>
      </c>
      <c r="B2" s="254"/>
      <c r="C2" s="255" t="str">
        <f>[1]Form1_Situation!C2</f>
        <v>Sörenberg / Flühli; Hagleren</v>
      </c>
      <c r="D2" s="256"/>
      <c r="E2" s="257"/>
      <c r="F2" s="250"/>
      <c r="G2" s="250"/>
      <c r="H2" s="250"/>
      <c r="I2" s="250"/>
      <c r="J2" s="251"/>
      <c r="K2" s="251"/>
      <c r="L2" s="251"/>
    </row>
    <row r="3" spans="1:12" ht="21" customHeight="1" thickBot="1" x14ac:dyDescent="0.25">
      <c r="A3" s="258" t="s">
        <v>495</v>
      </c>
      <c r="B3" s="259" t="s">
        <v>496</v>
      </c>
      <c r="C3" s="260"/>
      <c r="D3" s="261" t="s">
        <v>7</v>
      </c>
      <c r="E3" s="271" t="str">
        <f>[1]Form1_Situation!U2</f>
        <v>Laura Parolini, Kurt Kamber, Brächt Wasser, Alex Arnet</v>
      </c>
      <c r="F3" s="250"/>
      <c r="G3" s="250"/>
      <c r="H3" s="250"/>
      <c r="I3" s="250"/>
      <c r="J3" s="251"/>
      <c r="K3" s="251"/>
      <c r="L3" s="251"/>
    </row>
    <row r="4" spans="1:12" ht="21" customHeight="1" x14ac:dyDescent="0.2">
      <c r="A4" s="269"/>
      <c r="B4" s="399" t="s">
        <v>529</v>
      </c>
      <c r="C4" s="400"/>
      <c r="D4" s="400"/>
      <c r="E4" s="401"/>
      <c r="F4" s="250"/>
      <c r="G4" s="250"/>
      <c r="H4" s="250"/>
      <c r="I4" s="250"/>
      <c r="J4" s="251"/>
      <c r="K4" s="251"/>
      <c r="L4" s="251"/>
    </row>
    <row r="5" spans="1:12" ht="24" customHeight="1" x14ac:dyDescent="0.2">
      <c r="A5" s="270" t="s">
        <v>497</v>
      </c>
      <c r="B5" s="407" t="s">
        <v>515</v>
      </c>
      <c r="C5" s="405"/>
      <c r="D5" s="405"/>
      <c r="E5" s="406"/>
      <c r="F5" s="250"/>
      <c r="G5" s="250"/>
      <c r="H5" s="250"/>
      <c r="I5" s="250"/>
      <c r="J5" s="251"/>
      <c r="K5" s="251"/>
      <c r="L5" s="251"/>
    </row>
    <row r="6" spans="1:12" ht="25.5" customHeight="1" x14ac:dyDescent="0.2">
      <c r="A6" s="270">
        <v>1</v>
      </c>
      <c r="B6" s="407" t="s">
        <v>498</v>
      </c>
      <c r="C6" s="405"/>
      <c r="D6" s="405"/>
      <c r="E6" s="406"/>
    </row>
    <row r="7" spans="1:12" x14ac:dyDescent="0.2">
      <c r="A7" s="270">
        <v>2</v>
      </c>
      <c r="B7" s="414" t="s">
        <v>499</v>
      </c>
      <c r="C7" s="397"/>
      <c r="D7" s="397"/>
      <c r="E7" s="398"/>
    </row>
    <row r="8" spans="1:12" x14ac:dyDescent="0.2">
      <c r="A8" s="270">
        <v>3</v>
      </c>
      <c r="B8" s="404" t="s">
        <v>500</v>
      </c>
      <c r="C8" s="405"/>
      <c r="D8" s="405"/>
      <c r="E8" s="406"/>
    </row>
    <row r="9" spans="1:12" ht="27" customHeight="1" x14ac:dyDescent="0.2">
      <c r="A9" s="270">
        <v>4</v>
      </c>
      <c r="B9" s="407" t="s">
        <v>501</v>
      </c>
      <c r="C9" s="405"/>
      <c r="D9" s="405"/>
      <c r="E9" s="406"/>
    </row>
    <row r="10" spans="1:12" ht="14.1" customHeight="1" x14ac:dyDescent="0.2">
      <c r="A10" s="270"/>
      <c r="B10" s="396"/>
      <c r="C10" s="397"/>
      <c r="D10" s="397"/>
      <c r="E10" s="398"/>
    </row>
    <row r="11" spans="1:12" ht="14.65" customHeight="1" x14ac:dyDescent="0.2">
      <c r="A11" s="270"/>
      <c r="B11" s="399" t="s">
        <v>530</v>
      </c>
      <c r="C11" s="400"/>
      <c r="D11" s="400"/>
      <c r="E11" s="401"/>
    </row>
    <row r="12" spans="1:12" ht="14.65" customHeight="1" x14ac:dyDescent="0.2">
      <c r="A12" s="270" t="s">
        <v>531</v>
      </c>
      <c r="B12" s="396" t="s">
        <v>532</v>
      </c>
      <c r="C12" s="402"/>
      <c r="D12" s="402"/>
      <c r="E12" s="403"/>
    </row>
    <row r="13" spans="1:12" ht="14.65" customHeight="1" x14ac:dyDescent="0.2">
      <c r="A13" s="270" t="s">
        <v>531</v>
      </c>
      <c r="B13" s="396" t="s">
        <v>533</v>
      </c>
      <c r="C13" s="397"/>
      <c r="D13" s="397"/>
      <c r="E13" s="398"/>
    </row>
    <row r="14" spans="1:12" ht="14.65" customHeight="1" x14ac:dyDescent="0.2">
      <c r="A14" s="270" t="s">
        <v>531</v>
      </c>
      <c r="B14" s="396" t="s">
        <v>534</v>
      </c>
      <c r="C14" s="397"/>
      <c r="D14" s="397"/>
      <c r="E14" s="398"/>
    </row>
    <row r="15" spans="1:12" ht="14.65" customHeight="1" x14ac:dyDescent="0.2">
      <c r="A15" s="270" t="s">
        <v>531</v>
      </c>
      <c r="B15" s="396" t="s">
        <v>535</v>
      </c>
      <c r="C15" s="397"/>
      <c r="D15" s="397"/>
      <c r="E15" s="398"/>
    </row>
    <row r="16" spans="1:12" ht="27" customHeight="1" x14ac:dyDescent="0.2">
      <c r="A16" s="270" t="s">
        <v>531</v>
      </c>
      <c r="B16" s="396" t="s">
        <v>536</v>
      </c>
      <c r="C16" s="397"/>
      <c r="D16" s="397"/>
      <c r="E16" s="398"/>
    </row>
    <row r="17" spans="1:5" ht="14.25" customHeight="1" x14ac:dyDescent="0.2">
      <c r="A17" s="262"/>
      <c r="B17" s="415"/>
      <c r="C17" s="416"/>
      <c r="D17" s="416"/>
      <c r="E17" s="417"/>
    </row>
    <row r="18" spans="1:5" x14ac:dyDescent="0.2">
      <c r="A18" s="264"/>
      <c r="B18" s="418" t="s">
        <v>502</v>
      </c>
      <c r="C18" s="419"/>
      <c r="D18" s="419"/>
      <c r="E18" s="420"/>
    </row>
    <row r="19" spans="1:5" x14ac:dyDescent="0.2">
      <c r="A19" s="264"/>
      <c r="B19" s="404"/>
      <c r="C19" s="405"/>
      <c r="D19" s="405"/>
      <c r="E19" s="406"/>
    </row>
    <row r="20" spans="1:5" ht="50.1" customHeight="1" x14ac:dyDescent="0.2">
      <c r="A20" s="264"/>
      <c r="B20" s="396" t="s">
        <v>527</v>
      </c>
      <c r="C20" s="397"/>
      <c r="D20" s="397"/>
      <c r="E20" s="398"/>
    </row>
    <row r="21" spans="1:5" ht="42" customHeight="1" x14ac:dyDescent="0.2">
      <c r="A21" s="264"/>
      <c r="B21" s="396" t="s">
        <v>528</v>
      </c>
      <c r="C21" s="397"/>
      <c r="D21" s="397"/>
      <c r="E21" s="398"/>
    </row>
    <row r="22" spans="1:5" x14ac:dyDescent="0.2">
      <c r="A22" s="264"/>
      <c r="B22" s="408"/>
      <c r="C22" s="409"/>
      <c r="D22" s="409"/>
      <c r="E22" s="410"/>
    </row>
    <row r="23" spans="1:5" ht="39.75" customHeight="1" x14ac:dyDescent="0.2">
      <c r="A23" s="268" t="s">
        <v>521</v>
      </c>
      <c r="B23" s="407" t="s">
        <v>516</v>
      </c>
      <c r="C23" s="405"/>
      <c r="D23" s="405"/>
      <c r="E23" s="406"/>
    </row>
    <row r="24" spans="1:5" x14ac:dyDescent="0.2">
      <c r="A24" s="265"/>
      <c r="B24" s="404"/>
      <c r="C24" s="405"/>
      <c r="D24" s="405"/>
      <c r="E24" s="406"/>
    </row>
    <row r="25" spans="1:5" x14ac:dyDescent="0.2">
      <c r="A25" s="268" t="s">
        <v>522</v>
      </c>
      <c r="B25" s="404" t="s">
        <v>503</v>
      </c>
      <c r="C25" s="405"/>
      <c r="D25" s="405"/>
      <c r="E25" s="406"/>
    </row>
    <row r="26" spans="1:5" x14ac:dyDescent="0.2">
      <c r="A26" s="265"/>
      <c r="B26" s="404"/>
      <c r="C26" s="405"/>
      <c r="D26" s="405"/>
      <c r="E26" s="406"/>
    </row>
    <row r="27" spans="1:5" ht="25.9" customHeight="1" x14ac:dyDescent="0.2">
      <c r="A27" s="268" t="s">
        <v>524</v>
      </c>
      <c r="B27" s="407" t="s">
        <v>523</v>
      </c>
      <c r="C27" s="405"/>
      <c r="D27" s="405"/>
      <c r="E27" s="406"/>
    </row>
    <row r="28" spans="1:5" x14ac:dyDescent="0.2">
      <c r="A28" s="265"/>
      <c r="B28" s="404"/>
      <c r="C28" s="405"/>
      <c r="D28" s="405"/>
      <c r="E28" s="406"/>
    </row>
    <row r="29" spans="1:5" x14ac:dyDescent="0.2">
      <c r="A29" s="265"/>
      <c r="B29" s="404"/>
      <c r="C29" s="405"/>
      <c r="D29" s="405"/>
      <c r="E29" s="406"/>
    </row>
    <row r="30" spans="1:5" x14ac:dyDescent="0.2">
      <c r="A30" s="265"/>
      <c r="B30" s="404"/>
      <c r="C30" s="405"/>
      <c r="D30" s="405"/>
      <c r="E30" s="406"/>
    </row>
    <row r="31" spans="1:5" x14ac:dyDescent="0.2">
      <c r="A31" s="265"/>
      <c r="B31" s="404"/>
      <c r="C31" s="405"/>
      <c r="D31" s="405"/>
      <c r="E31" s="406"/>
    </row>
    <row r="32" spans="1:5" x14ac:dyDescent="0.2">
      <c r="A32" s="265"/>
      <c r="B32" s="404"/>
      <c r="C32" s="405"/>
      <c r="D32" s="405"/>
      <c r="E32" s="406"/>
    </row>
    <row r="33" spans="1:5" ht="13.5" thickBot="1" x14ac:dyDescent="0.25">
      <c r="A33" s="266"/>
      <c r="B33" s="411"/>
      <c r="C33" s="412"/>
      <c r="D33" s="412"/>
      <c r="E33" s="413"/>
    </row>
  </sheetData>
  <mergeCells count="30">
    <mergeCell ref="B4:E4"/>
    <mergeCell ref="B31:E31"/>
    <mergeCell ref="B32:E32"/>
    <mergeCell ref="B33:E33"/>
    <mergeCell ref="B29:E29"/>
    <mergeCell ref="B30:E30"/>
    <mergeCell ref="B27:E27"/>
    <mergeCell ref="B28:E28"/>
    <mergeCell ref="B26:E26"/>
    <mergeCell ref="B5:E5"/>
    <mergeCell ref="B6:E6"/>
    <mergeCell ref="B7:E7"/>
    <mergeCell ref="B8:E8"/>
    <mergeCell ref="B9:E9"/>
    <mergeCell ref="B17:E17"/>
    <mergeCell ref="B18:E18"/>
    <mergeCell ref="B19:E19"/>
    <mergeCell ref="B23:E23"/>
    <mergeCell ref="B24:E24"/>
    <mergeCell ref="B25:E25"/>
    <mergeCell ref="B20:E20"/>
    <mergeCell ref="B22:E22"/>
    <mergeCell ref="B21:E21"/>
    <mergeCell ref="B14:E14"/>
    <mergeCell ref="B15:E15"/>
    <mergeCell ref="B16:E16"/>
    <mergeCell ref="B10:E10"/>
    <mergeCell ref="B11:E11"/>
    <mergeCell ref="B13:E13"/>
    <mergeCell ref="B12:E12"/>
  </mergeCells>
  <pageMargins left="0.66" right="0.34" top="0.69" bottom="0.44" header="0.4921259845" footer="0.28999999999999998"/>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B1:H45"/>
  <sheetViews>
    <sheetView showGridLines="0" topLeftCell="A10" zoomScaleNormal="100" workbookViewId="0">
      <selection activeCell="F26" sqref="F26"/>
    </sheetView>
  </sheetViews>
  <sheetFormatPr baseColWidth="10" defaultColWidth="11.42578125" defaultRowHeight="12.75" x14ac:dyDescent="0.2"/>
  <cols>
    <col min="1" max="1" width="2.85546875" customWidth="1"/>
    <col min="2" max="2" width="4.28515625" style="48" customWidth="1"/>
    <col min="3" max="3" width="6.42578125" customWidth="1"/>
    <col min="4" max="4" width="54.28515625" customWidth="1"/>
    <col min="5" max="5" width="10" customWidth="1"/>
    <col min="6" max="6" width="9.28515625" customWidth="1"/>
  </cols>
  <sheetData>
    <row r="1" spans="2:6" ht="30" customHeight="1" x14ac:dyDescent="0.2">
      <c r="F1" s="152" t="s">
        <v>298</v>
      </c>
    </row>
    <row r="2" spans="2:6" ht="30" customHeight="1" x14ac:dyDescent="0.2">
      <c r="F2" s="151" t="s">
        <v>300</v>
      </c>
    </row>
    <row r="3" spans="2:6" ht="6" customHeight="1" x14ac:dyDescent="0.25">
      <c r="B3" s="67"/>
      <c r="C3" s="70"/>
      <c r="D3" s="68"/>
      <c r="E3" s="69"/>
      <c r="F3" s="69"/>
    </row>
    <row r="4" spans="2:6" ht="15" customHeight="1" x14ac:dyDescent="0.2">
      <c r="B4" s="101" t="s">
        <v>335</v>
      </c>
      <c r="C4" s="100"/>
      <c r="D4" s="102">
        <v>40500</v>
      </c>
      <c r="E4" s="69"/>
      <c r="F4" s="69"/>
    </row>
    <row r="5" spans="2:6" ht="6" customHeight="1" x14ac:dyDescent="0.25">
      <c r="B5" s="67"/>
      <c r="C5" s="70"/>
      <c r="D5" s="68"/>
      <c r="E5" s="69"/>
      <c r="F5" s="69"/>
    </row>
    <row r="6" spans="2:6" s="72" customFormat="1" x14ac:dyDescent="0.2">
      <c r="B6" s="71"/>
      <c r="C6" s="71"/>
      <c r="D6" s="71"/>
      <c r="E6" s="71"/>
      <c r="F6" s="106"/>
    </row>
    <row r="7" spans="2:6" s="65" customFormat="1" ht="33.75" customHeight="1" x14ac:dyDescent="0.2">
      <c r="B7" s="421" t="s">
        <v>336</v>
      </c>
      <c r="C7" s="422"/>
      <c r="D7" s="422"/>
      <c r="E7" s="422"/>
      <c r="F7" s="423"/>
    </row>
    <row r="8" spans="2:6" s="103" customFormat="1" ht="15" customHeight="1" x14ac:dyDescent="0.2">
      <c r="B8" s="426"/>
      <c r="C8" s="429"/>
      <c r="D8" s="430"/>
      <c r="E8" s="107"/>
      <c r="F8" s="105" t="s">
        <v>337</v>
      </c>
    </row>
    <row r="9" spans="2:6" s="103" customFormat="1" ht="15" customHeight="1" x14ac:dyDescent="0.2">
      <c r="B9" s="73">
        <v>1.1000000000000001</v>
      </c>
      <c r="C9" s="77" t="s">
        <v>338</v>
      </c>
      <c r="D9" s="77"/>
      <c r="E9" s="77"/>
      <c r="F9" s="108"/>
    </row>
    <row r="10" spans="2:6" x14ac:dyDescent="0.2">
      <c r="B10" s="74"/>
      <c r="C10" s="75" t="s">
        <v>339</v>
      </c>
      <c r="D10" s="109" t="s">
        <v>340</v>
      </c>
      <c r="E10" s="109"/>
      <c r="F10" s="126">
        <v>800</v>
      </c>
    </row>
    <row r="11" spans="2:6" x14ac:dyDescent="0.2">
      <c r="B11" s="110"/>
      <c r="C11" s="111" t="s">
        <v>341</v>
      </c>
      <c r="D11" s="112" t="s">
        <v>342</v>
      </c>
      <c r="E11" s="112"/>
      <c r="F11" s="127">
        <v>600</v>
      </c>
    </row>
    <row r="12" spans="2:6" s="103" customFormat="1" ht="15" customHeight="1" x14ac:dyDescent="0.2">
      <c r="B12" s="73">
        <v>1.2</v>
      </c>
      <c r="C12" s="113" t="s">
        <v>343</v>
      </c>
      <c r="D12" s="77"/>
      <c r="E12" s="77"/>
      <c r="F12" s="108"/>
    </row>
    <row r="13" spans="2:6" x14ac:dyDescent="0.2">
      <c r="B13" s="431"/>
      <c r="C13" s="75" t="s">
        <v>344</v>
      </c>
      <c r="D13" s="109" t="s">
        <v>345</v>
      </c>
      <c r="E13" s="109"/>
      <c r="F13" s="126">
        <v>300</v>
      </c>
    </row>
    <row r="14" spans="2:6" x14ac:dyDescent="0.2">
      <c r="B14" s="432"/>
      <c r="C14" s="76" t="s">
        <v>346</v>
      </c>
      <c r="D14" s="90" t="s">
        <v>347</v>
      </c>
      <c r="E14" s="90"/>
      <c r="F14" s="128">
        <v>150</v>
      </c>
    </row>
    <row r="15" spans="2:6" s="72" customFormat="1" x14ac:dyDescent="0.2">
      <c r="B15" s="71"/>
      <c r="C15" s="71"/>
      <c r="D15" s="71"/>
      <c r="E15" s="71"/>
      <c r="F15" s="106"/>
    </row>
    <row r="16" spans="2:6" s="65" customFormat="1" ht="33.75" customHeight="1" x14ac:dyDescent="0.2">
      <c r="B16" s="421" t="s">
        <v>348</v>
      </c>
      <c r="C16" s="422"/>
      <c r="D16" s="422"/>
      <c r="E16" s="422"/>
      <c r="F16" s="423"/>
    </row>
    <row r="17" spans="2:6" s="66" customFormat="1" ht="26.25" customHeight="1" x14ac:dyDescent="0.2">
      <c r="B17" s="123"/>
      <c r="C17" s="124"/>
      <c r="D17" s="124"/>
      <c r="E17" s="125" t="s">
        <v>350</v>
      </c>
      <c r="F17" s="129" t="s">
        <v>366</v>
      </c>
    </row>
    <row r="18" spans="2:6" ht="15" customHeight="1" x14ac:dyDescent="0.2">
      <c r="B18" s="73">
        <v>2.1</v>
      </c>
      <c r="C18" s="77" t="s">
        <v>351</v>
      </c>
      <c r="D18" s="78"/>
      <c r="E18" s="79"/>
      <c r="F18" s="108"/>
    </row>
    <row r="19" spans="2:6" s="14" customFormat="1" x14ac:dyDescent="0.2">
      <c r="B19" s="80"/>
      <c r="C19" s="81" t="s">
        <v>70</v>
      </c>
      <c r="D19" s="82" t="s">
        <v>352</v>
      </c>
      <c r="E19" s="83" t="s">
        <v>367</v>
      </c>
      <c r="F19" s="132">
        <v>50</v>
      </c>
    </row>
    <row r="20" spans="2:6" s="14" customFormat="1" x14ac:dyDescent="0.2">
      <c r="B20" s="84"/>
      <c r="C20" s="85" t="s">
        <v>4</v>
      </c>
      <c r="D20" s="86" t="s">
        <v>353</v>
      </c>
      <c r="E20" s="87" t="s">
        <v>354</v>
      </c>
      <c r="F20" s="133">
        <v>20</v>
      </c>
    </row>
    <row r="21" spans="2:6" x14ac:dyDescent="0.2">
      <c r="B21" s="88"/>
      <c r="C21" s="89" t="s">
        <v>71</v>
      </c>
      <c r="D21" s="90" t="s">
        <v>355</v>
      </c>
      <c r="E21" s="91" t="s">
        <v>368</v>
      </c>
      <c r="F21" s="134">
        <v>15</v>
      </c>
    </row>
    <row r="22" spans="2:6" ht="15" customHeight="1" x14ac:dyDescent="0.2">
      <c r="B22" s="73">
        <v>2.2000000000000002</v>
      </c>
      <c r="C22" s="77" t="s">
        <v>356</v>
      </c>
      <c r="D22" s="78"/>
      <c r="E22" s="79"/>
      <c r="F22" s="114"/>
    </row>
    <row r="23" spans="2:6" x14ac:dyDescent="0.2">
      <c r="B23" s="92"/>
      <c r="C23" s="75" t="s">
        <v>66</v>
      </c>
      <c r="D23" s="93" t="s">
        <v>357</v>
      </c>
      <c r="E23" s="83" t="s">
        <v>367</v>
      </c>
      <c r="F23" s="132">
        <v>100</v>
      </c>
    </row>
    <row r="24" spans="2:6" x14ac:dyDescent="0.2">
      <c r="B24" s="94"/>
      <c r="C24" s="95" t="s">
        <v>67</v>
      </c>
      <c r="D24" s="96" t="s">
        <v>358</v>
      </c>
      <c r="E24" s="97" t="s">
        <v>367</v>
      </c>
      <c r="F24" s="133">
        <v>20</v>
      </c>
    </row>
    <row r="25" spans="2:6" x14ac:dyDescent="0.2">
      <c r="B25" s="94"/>
      <c r="C25" s="95" t="s">
        <v>68</v>
      </c>
      <c r="D25" s="98" t="s">
        <v>359</v>
      </c>
      <c r="E25" s="97" t="s">
        <v>354</v>
      </c>
      <c r="F25" s="133">
        <v>2.5</v>
      </c>
    </row>
    <row r="26" spans="2:6" x14ac:dyDescent="0.2">
      <c r="B26" s="94"/>
      <c r="C26" s="95" t="s">
        <v>69</v>
      </c>
      <c r="D26" s="98" t="s">
        <v>360</v>
      </c>
      <c r="E26" s="97" t="s">
        <v>354</v>
      </c>
      <c r="F26" s="133">
        <v>3.5</v>
      </c>
    </row>
    <row r="27" spans="2:6" x14ac:dyDescent="0.2">
      <c r="B27" s="88"/>
      <c r="C27" s="76" t="s">
        <v>5</v>
      </c>
      <c r="D27" s="90" t="s">
        <v>372</v>
      </c>
      <c r="E27" s="91" t="s">
        <v>333</v>
      </c>
      <c r="F27" s="134">
        <v>5</v>
      </c>
    </row>
    <row r="28" spans="2:6" ht="15" customHeight="1" x14ac:dyDescent="0.2">
      <c r="B28" s="73">
        <v>2.2999999999999998</v>
      </c>
      <c r="C28" s="77" t="s">
        <v>361</v>
      </c>
      <c r="D28" s="78"/>
      <c r="E28" s="79"/>
      <c r="F28" s="114"/>
    </row>
    <row r="29" spans="2:6" x14ac:dyDescent="0.2">
      <c r="B29" s="92"/>
      <c r="C29" s="75" t="s">
        <v>72</v>
      </c>
      <c r="D29" s="93" t="s">
        <v>362</v>
      </c>
      <c r="E29" s="83" t="s">
        <v>367</v>
      </c>
      <c r="F29" s="132">
        <v>50</v>
      </c>
    </row>
    <row r="30" spans="2:6" x14ac:dyDescent="0.2">
      <c r="B30" s="94"/>
      <c r="C30" s="95" t="s">
        <v>73</v>
      </c>
      <c r="D30" s="96" t="s">
        <v>363</v>
      </c>
      <c r="E30" s="97" t="s">
        <v>367</v>
      </c>
      <c r="F30" s="133">
        <v>20</v>
      </c>
    </row>
    <row r="31" spans="2:6" x14ac:dyDescent="0.2">
      <c r="B31" s="94"/>
      <c r="C31" s="95" t="s">
        <v>74</v>
      </c>
      <c r="D31" s="98" t="s">
        <v>364</v>
      </c>
      <c r="E31" s="97" t="s">
        <v>354</v>
      </c>
      <c r="F31" s="133">
        <v>2.5</v>
      </c>
    </row>
    <row r="32" spans="2:6" x14ac:dyDescent="0.2">
      <c r="B32" s="88"/>
      <c r="C32" s="76" t="s">
        <v>75</v>
      </c>
      <c r="D32" s="90" t="s">
        <v>365</v>
      </c>
      <c r="E32" s="99" t="s">
        <v>354</v>
      </c>
      <c r="F32" s="134">
        <v>3.5</v>
      </c>
    </row>
    <row r="33" spans="2:8" s="21" customFormat="1" x14ac:dyDescent="0.2">
      <c r="B33" s="115"/>
      <c r="C33" s="116"/>
      <c r="D33" s="117"/>
      <c r="E33" s="118"/>
      <c r="F33" s="118"/>
    </row>
    <row r="35" spans="2:8" s="65" customFormat="1" ht="33.75" customHeight="1" x14ac:dyDescent="0.2">
      <c r="B35" s="421" t="s">
        <v>330</v>
      </c>
      <c r="C35" s="424"/>
      <c r="D35" s="424"/>
      <c r="E35" s="424"/>
      <c r="F35" s="425"/>
    </row>
    <row r="36" spans="2:8" s="103" customFormat="1" ht="15" customHeight="1" x14ac:dyDescent="0.2">
      <c r="B36" s="426"/>
      <c r="C36" s="427"/>
      <c r="D36" s="428"/>
      <c r="E36" s="104" t="s">
        <v>350</v>
      </c>
      <c r="F36" s="105" t="s">
        <v>369</v>
      </c>
    </row>
    <row r="37" spans="2:8" ht="15" customHeight="1" x14ac:dyDescent="0.2">
      <c r="B37" s="73"/>
      <c r="C37" s="77" t="s">
        <v>329</v>
      </c>
      <c r="D37" s="78"/>
      <c r="E37" s="78"/>
      <c r="F37" s="130"/>
      <c r="G37" s="70"/>
      <c r="H37" s="70"/>
    </row>
    <row r="38" spans="2:8" ht="15" customHeight="1" x14ac:dyDescent="0.2">
      <c r="B38" s="135"/>
      <c r="C38" s="136"/>
      <c r="D38" s="145" t="s">
        <v>332</v>
      </c>
      <c r="E38" s="139" t="s">
        <v>354</v>
      </c>
      <c r="F38" s="138">
        <v>0</v>
      </c>
      <c r="G38" s="70"/>
      <c r="H38" s="70"/>
    </row>
    <row r="39" spans="2:8" x14ac:dyDescent="0.2">
      <c r="B39" s="94"/>
      <c r="C39" s="95"/>
      <c r="D39" s="146" t="s">
        <v>76</v>
      </c>
      <c r="E39" s="137" t="s">
        <v>354</v>
      </c>
      <c r="F39" s="138">
        <v>5</v>
      </c>
      <c r="G39" s="70"/>
      <c r="H39" s="70"/>
    </row>
    <row r="40" spans="2:8" x14ac:dyDescent="0.2">
      <c r="B40" s="94"/>
      <c r="C40" s="95"/>
      <c r="D40" s="146" t="s">
        <v>77</v>
      </c>
      <c r="E40" s="137" t="s">
        <v>354</v>
      </c>
      <c r="F40" s="138">
        <v>15</v>
      </c>
      <c r="G40" s="70"/>
      <c r="H40" s="70"/>
    </row>
    <row r="41" spans="2:8" x14ac:dyDescent="0.2">
      <c r="B41" s="94"/>
      <c r="C41" s="95"/>
      <c r="D41" s="146" t="s">
        <v>78</v>
      </c>
      <c r="E41" s="137" t="s">
        <v>349</v>
      </c>
      <c r="F41" s="140">
        <v>8</v>
      </c>
      <c r="G41" s="70"/>
      <c r="H41" s="70"/>
    </row>
    <row r="42" spans="2:8" x14ac:dyDescent="0.2">
      <c r="B42" s="141"/>
      <c r="C42" s="142"/>
      <c r="D42" s="147" t="s">
        <v>79</v>
      </c>
      <c r="E42" s="143" t="s">
        <v>80</v>
      </c>
      <c r="F42" s="144">
        <v>0.5</v>
      </c>
      <c r="G42" s="70"/>
      <c r="H42" s="70"/>
    </row>
    <row r="43" spans="2:8" ht="15" customHeight="1" x14ac:dyDescent="0.2">
      <c r="B43" s="73"/>
      <c r="C43" s="77" t="s">
        <v>331</v>
      </c>
      <c r="D43" s="78"/>
      <c r="E43" s="78"/>
      <c r="F43" s="130"/>
      <c r="G43" s="70"/>
      <c r="H43" s="70"/>
    </row>
    <row r="44" spans="2:8" x14ac:dyDescent="0.2">
      <c r="B44" s="94"/>
      <c r="C44" s="95"/>
      <c r="D44" s="96" t="s">
        <v>370</v>
      </c>
      <c r="E44" s="137" t="s">
        <v>371</v>
      </c>
      <c r="F44" s="138">
        <v>85</v>
      </c>
      <c r="G44" s="70"/>
      <c r="H44" s="70"/>
    </row>
    <row r="45" spans="2:8" x14ac:dyDescent="0.2">
      <c r="B45" s="119"/>
      <c r="C45" s="120"/>
      <c r="D45" s="121" t="s">
        <v>334</v>
      </c>
      <c r="E45" s="122" t="s">
        <v>354</v>
      </c>
      <c r="F45" s="131">
        <v>8</v>
      </c>
      <c r="G45" s="70"/>
      <c r="H45" s="70"/>
    </row>
  </sheetData>
  <protectedRanges>
    <protectedRange sqref="F19:F21 F23:F27 F29:F32" name="Rahmenbed"/>
  </protectedRanges>
  <mergeCells count="6">
    <mergeCell ref="B7:F7"/>
    <mergeCell ref="B35:F35"/>
    <mergeCell ref="B36:D36"/>
    <mergeCell ref="B8:D8"/>
    <mergeCell ref="B13:B14"/>
    <mergeCell ref="B16:F16"/>
  </mergeCells>
  <phoneticPr fontId="7" type="noConversion"/>
  <pageMargins left="0.98425196850393704" right="0.39370078740157483" top="0.39370078740157483" bottom="0.47244094488188981" header="0.31496062992125984" footer="0.31496062992125984"/>
  <pageSetup paperSize="9" orientation="portrait" horizontalDpi="1200" verticalDpi="1200" r:id="rId1"/>
  <headerFooter alignWithMargins="0">
    <oddFooter>&amp;L&amp;8&amp;Z&amp;F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118"/>
  <sheetViews>
    <sheetView showGridLines="0" workbookViewId="0">
      <selection activeCell="A3" sqref="A3"/>
    </sheetView>
  </sheetViews>
  <sheetFormatPr baseColWidth="10" defaultColWidth="11.42578125" defaultRowHeight="12.75" x14ac:dyDescent="0.2"/>
  <cols>
    <col min="1" max="3" width="7" style="23" customWidth="1"/>
    <col min="4" max="4" width="26.28515625" style="23" customWidth="1"/>
    <col min="5" max="6" width="7.5703125" style="23" customWidth="1"/>
    <col min="7" max="7" width="4.42578125" customWidth="1"/>
  </cols>
  <sheetData>
    <row r="1" spans="1:6" s="20" customFormat="1" ht="18" x14ac:dyDescent="0.25">
      <c r="A1" s="22" t="s">
        <v>294</v>
      </c>
      <c r="B1" s="22"/>
      <c r="C1" s="22"/>
      <c r="D1" s="22"/>
      <c r="E1" s="22"/>
      <c r="F1" s="22"/>
    </row>
    <row r="2" spans="1:6" ht="7.5" customHeight="1" x14ac:dyDescent="0.2"/>
    <row r="3" spans="1:6" ht="17.25" customHeight="1" x14ac:dyDescent="0.2">
      <c r="A3" s="23" t="s">
        <v>295</v>
      </c>
      <c r="E3" s="24" t="s">
        <v>292</v>
      </c>
    </row>
    <row r="4" spans="1:6" ht="7.5" customHeight="1" x14ac:dyDescent="0.2"/>
    <row r="5" spans="1:6" ht="18" customHeight="1" thickBot="1" x14ac:dyDescent="0.25">
      <c r="A5" s="36" t="s">
        <v>297</v>
      </c>
    </row>
    <row r="6" spans="1:6" ht="25.5" customHeight="1" x14ac:dyDescent="0.2">
      <c r="A6" s="58" t="s">
        <v>296</v>
      </c>
      <c r="B6" s="59" t="s">
        <v>178</v>
      </c>
      <c r="C6" s="59" t="s">
        <v>179</v>
      </c>
      <c r="D6" s="60" t="s">
        <v>180</v>
      </c>
      <c r="E6" s="61" t="s">
        <v>181</v>
      </c>
      <c r="F6" s="62" t="s">
        <v>182</v>
      </c>
    </row>
    <row r="7" spans="1:6" s="217" customFormat="1" ht="20.25" customHeight="1" thickBot="1" x14ac:dyDescent="0.25">
      <c r="A7" s="215">
        <v>1</v>
      </c>
      <c r="B7" s="216">
        <f>VLOOKUP($A$7,$A$10:$F$118,2,FALSE)</f>
        <v>0</v>
      </c>
      <c r="C7" s="216">
        <f>VLOOKUP($A$7,$A$10:$F$118,3,FALSE)</f>
        <v>0</v>
      </c>
      <c r="D7" s="216">
        <f>VLOOKUP($A$7,$A$10:$F$118,4,FALSE)</f>
        <v>0</v>
      </c>
      <c r="E7" s="216">
        <f>VLOOKUP($A$7,$A$10:$F$118,5,FALSE)</f>
        <v>0</v>
      </c>
      <c r="F7" s="218">
        <f>VLOOKUP($A$7,$A$10:$F$118,6,FALSE)</f>
        <v>0</v>
      </c>
    </row>
    <row r="8" spans="1:6" ht="15.75" customHeight="1" thickBot="1" x14ac:dyDescent="0.25"/>
    <row r="9" spans="1:6" ht="25.5" customHeight="1" x14ac:dyDescent="0.2">
      <c r="A9" s="204" t="s">
        <v>296</v>
      </c>
      <c r="B9" s="205" t="s">
        <v>178</v>
      </c>
      <c r="C9" s="205" t="s">
        <v>179</v>
      </c>
      <c r="D9" s="206" t="s">
        <v>180</v>
      </c>
      <c r="E9" s="207" t="s">
        <v>181</v>
      </c>
      <c r="F9" s="208" t="s">
        <v>182</v>
      </c>
    </row>
    <row r="10" spans="1:6" ht="14.25" customHeight="1" x14ac:dyDescent="0.2">
      <c r="A10" s="209">
        <v>1</v>
      </c>
      <c r="B10" s="25"/>
      <c r="C10" s="25"/>
      <c r="D10" s="35"/>
      <c r="E10" s="27"/>
      <c r="F10" s="210"/>
    </row>
    <row r="11" spans="1:6" ht="14.25" customHeight="1" x14ac:dyDescent="0.2">
      <c r="A11" s="209">
        <v>2</v>
      </c>
      <c r="B11" s="25">
        <v>201</v>
      </c>
      <c r="C11" s="25">
        <v>32</v>
      </c>
      <c r="D11" s="26" t="s">
        <v>183</v>
      </c>
      <c r="E11" s="27">
        <v>1051</v>
      </c>
      <c r="F11" s="210" t="s">
        <v>373</v>
      </c>
    </row>
    <row r="12" spans="1:6" ht="14.25" customHeight="1" x14ac:dyDescent="0.2">
      <c r="A12" s="209">
        <v>3</v>
      </c>
      <c r="B12" s="25">
        <v>301</v>
      </c>
      <c r="C12" s="25">
        <v>10</v>
      </c>
      <c r="D12" s="26" t="s">
        <v>185</v>
      </c>
      <c r="E12" s="27">
        <v>1021</v>
      </c>
      <c r="F12" s="210" t="s">
        <v>374</v>
      </c>
    </row>
    <row r="13" spans="1:6" ht="14.25" customHeight="1" x14ac:dyDescent="0.2">
      <c r="A13" s="209">
        <v>4</v>
      </c>
      <c r="B13" s="25">
        <v>501</v>
      </c>
      <c r="C13" s="25">
        <v>78</v>
      </c>
      <c r="D13" s="26" t="s">
        <v>188</v>
      </c>
      <c r="E13" s="27">
        <v>1121</v>
      </c>
      <c r="F13" s="210" t="s">
        <v>375</v>
      </c>
    </row>
    <row r="14" spans="1:6" ht="14.25" customHeight="1" x14ac:dyDescent="0.2">
      <c r="A14" s="209">
        <v>5</v>
      </c>
      <c r="B14" s="25">
        <v>502</v>
      </c>
      <c r="C14" s="25">
        <v>79</v>
      </c>
      <c r="D14" s="26" t="s">
        <v>190</v>
      </c>
      <c r="E14" s="27">
        <v>1122</v>
      </c>
      <c r="F14" s="210" t="s">
        <v>376</v>
      </c>
    </row>
    <row r="15" spans="1:6" ht="14.25" customHeight="1" x14ac:dyDescent="0.2">
      <c r="A15" s="209">
        <v>6</v>
      </c>
      <c r="B15" s="25">
        <v>503</v>
      </c>
      <c r="C15" s="25">
        <v>80</v>
      </c>
      <c r="D15" s="26" t="s">
        <v>192</v>
      </c>
      <c r="E15" s="27">
        <v>1123</v>
      </c>
      <c r="F15" s="210" t="s">
        <v>377</v>
      </c>
    </row>
    <row r="16" spans="1:6" ht="14.25" customHeight="1" x14ac:dyDescent="0.2">
      <c r="A16" s="209">
        <v>7</v>
      </c>
      <c r="B16" s="25">
        <v>302</v>
      </c>
      <c r="C16" s="25">
        <v>11</v>
      </c>
      <c r="D16" s="26" t="s">
        <v>194</v>
      </c>
      <c r="E16" s="27">
        <v>1022</v>
      </c>
      <c r="F16" s="210" t="s">
        <v>378</v>
      </c>
    </row>
    <row r="17" spans="1:6" ht="14.25" customHeight="1" x14ac:dyDescent="0.2">
      <c r="A17" s="209">
        <v>8</v>
      </c>
      <c r="B17" s="25">
        <v>303</v>
      </c>
      <c r="C17" s="25">
        <v>12</v>
      </c>
      <c r="D17" s="26" t="s">
        <v>196</v>
      </c>
      <c r="E17" s="27">
        <v>1023</v>
      </c>
      <c r="F17" s="210" t="s">
        <v>379</v>
      </c>
    </row>
    <row r="18" spans="1:6" ht="14.25" customHeight="1" x14ac:dyDescent="0.2">
      <c r="A18" s="209">
        <v>9</v>
      </c>
      <c r="B18" s="25">
        <v>401</v>
      </c>
      <c r="C18" s="25">
        <v>51</v>
      </c>
      <c r="D18" s="26" t="s">
        <v>198</v>
      </c>
      <c r="E18" s="27">
        <v>1081</v>
      </c>
      <c r="F18" s="210" t="s">
        <v>380</v>
      </c>
    </row>
    <row r="19" spans="1:6" ht="14.25" customHeight="1" x14ac:dyDescent="0.2">
      <c r="A19" s="209">
        <v>10</v>
      </c>
      <c r="B19" s="25">
        <v>202</v>
      </c>
      <c r="C19" s="25">
        <v>33</v>
      </c>
      <c r="D19" s="26" t="s">
        <v>200</v>
      </c>
      <c r="E19" s="27">
        <v>1052</v>
      </c>
      <c r="F19" s="210" t="s">
        <v>381</v>
      </c>
    </row>
    <row r="20" spans="1:6" ht="14.25" customHeight="1" x14ac:dyDescent="0.2">
      <c r="A20" s="209">
        <v>11</v>
      </c>
      <c r="B20" s="25">
        <v>504</v>
      </c>
      <c r="C20" s="25">
        <v>81</v>
      </c>
      <c r="D20" s="26" t="s">
        <v>202</v>
      </c>
      <c r="E20" s="27">
        <v>1125</v>
      </c>
      <c r="F20" s="210" t="s">
        <v>382</v>
      </c>
    </row>
    <row r="21" spans="1:6" ht="14.25" customHeight="1" x14ac:dyDescent="0.2">
      <c r="A21" s="209">
        <v>12</v>
      </c>
      <c r="B21" s="25">
        <v>402</v>
      </c>
      <c r="C21" s="25">
        <v>52</v>
      </c>
      <c r="D21" s="26" t="s">
        <v>204</v>
      </c>
      <c r="E21" s="27">
        <v>1082</v>
      </c>
      <c r="F21" s="210" t="s">
        <v>383</v>
      </c>
    </row>
    <row r="22" spans="1:6" ht="14.25" customHeight="1" x14ac:dyDescent="0.2">
      <c r="A22" s="209">
        <v>13</v>
      </c>
      <c r="B22" s="25">
        <v>403</v>
      </c>
      <c r="C22" s="25">
        <v>53</v>
      </c>
      <c r="D22" s="26" t="s">
        <v>206</v>
      </c>
      <c r="E22" s="27">
        <v>1083</v>
      </c>
      <c r="F22" s="210" t="s">
        <v>384</v>
      </c>
    </row>
    <row r="23" spans="1:6" ht="14.25" customHeight="1" x14ac:dyDescent="0.2">
      <c r="A23" s="209">
        <v>14</v>
      </c>
      <c r="B23" s="25">
        <v>505</v>
      </c>
      <c r="C23" s="25">
        <v>82</v>
      </c>
      <c r="D23" s="26" t="s">
        <v>208</v>
      </c>
      <c r="E23" s="27">
        <v>1125</v>
      </c>
      <c r="F23" s="210" t="s">
        <v>385</v>
      </c>
    </row>
    <row r="24" spans="1:6" ht="14.25" customHeight="1" x14ac:dyDescent="0.2">
      <c r="A24" s="209">
        <v>15</v>
      </c>
      <c r="B24" s="25">
        <v>203</v>
      </c>
      <c r="C24" s="25">
        <v>34</v>
      </c>
      <c r="D24" s="26" t="s">
        <v>210</v>
      </c>
      <c r="E24" s="27">
        <v>1053</v>
      </c>
      <c r="F24" s="210" t="s">
        <v>386</v>
      </c>
    </row>
    <row r="25" spans="1:6" ht="14.25" customHeight="1" x14ac:dyDescent="0.2">
      <c r="A25" s="209">
        <v>16</v>
      </c>
      <c r="B25" s="25">
        <v>601</v>
      </c>
      <c r="C25" s="25">
        <v>1</v>
      </c>
      <c r="D25" s="26" t="s">
        <v>212</v>
      </c>
      <c r="E25" s="27">
        <v>1001</v>
      </c>
      <c r="F25" s="210" t="s">
        <v>387</v>
      </c>
    </row>
    <row r="26" spans="1:6" ht="14.25" customHeight="1" x14ac:dyDescent="0.2">
      <c r="A26" s="209">
        <v>17</v>
      </c>
      <c r="B26" s="25">
        <v>506</v>
      </c>
      <c r="C26" s="25">
        <v>83</v>
      </c>
      <c r="D26" s="26" t="s">
        <v>214</v>
      </c>
      <c r="E26" s="27">
        <v>1126</v>
      </c>
      <c r="F26" s="210" t="s">
        <v>388</v>
      </c>
    </row>
    <row r="27" spans="1:6" ht="14.25" customHeight="1" x14ac:dyDescent="0.2">
      <c r="A27" s="209">
        <v>18</v>
      </c>
      <c r="B27" s="25">
        <v>204</v>
      </c>
      <c r="C27" s="25">
        <v>35</v>
      </c>
      <c r="D27" s="26" t="s">
        <v>216</v>
      </c>
      <c r="E27" s="27">
        <v>1054</v>
      </c>
      <c r="F27" s="210" t="s">
        <v>389</v>
      </c>
    </row>
    <row r="28" spans="1:6" ht="14.25" customHeight="1" x14ac:dyDescent="0.2">
      <c r="A28" s="209">
        <v>19</v>
      </c>
      <c r="B28" s="25">
        <v>507</v>
      </c>
      <c r="C28" s="25">
        <v>84</v>
      </c>
      <c r="D28" s="26" t="s">
        <v>218</v>
      </c>
      <c r="E28" s="27">
        <v>1127</v>
      </c>
      <c r="F28" s="210" t="s">
        <v>390</v>
      </c>
    </row>
    <row r="29" spans="1:6" ht="14.25" customHeight="1" x14ac:dyDescent="0.2">
      <c r="A29" s="209">
        <v>20</v>
      </c>
      <c r="B29" s="25">
        <v>404</v>
      </c>
      <c r="C29" s="25">
        <v>54</v>
      </c>
      <c r="D29" s="26" t="s">
        <v>220</v>
      </c>
      <c r="E29" s="27">
        <v>1084</v>
      </c>
      <c r="F29" s="210" t="s">
        <v>391</v>
      </c>
    </row>
    <row r="30" spans="1:6" ht="14.25" customHeight="1" x14ac:dyDescent="0.2">
      <c r="A30" s="209">
        <v>21</v>
      </c>
      <c r="B30" s="25">
        <v>304</v>
      </c>
      <c r="C30" s="25">
        <v>13</v>
      </c>
      <c r="D30" s="26" t="s">
        <v>222</v>
      </c>
      <c r="E30" s="27">
        <v>1024</v>
      </c>
      <c r="F30" s="210" t="s">
        <v>392</v>
      </c>
    </row>
    <row r="31" spans="1:6" ht="14.25" customHeight="1" x14ac:dyDescent="0.2">
      <c r="A31" s="209">
        <v>22</v>
      </c>
      <c r="B31" s="25">
        <v>602</v>
      </c>
      <c r="C31" s="25">
        <v>2</v>
      </c>
      <c r="D31" s="26" t="s">
        <v>224</v>
      </c>
      <c r="E31" s="27">
        <v>1002</v>
      </c>
      <c r="F31" s="210" t="s">
        <v>393</v>
      </c>
    </row>
    <row r="32" spans="1:6" ht="14.25" customHeight="1" x14ac:dyDescent="0.2">
      <c r="A32" s="209">
        <v>23</v>
      </c>
      <c r="B32" s="25">
        <v>305</v>
      </c>
      <c r="C32" s="25">
        <v>14</v>
      </c>
      <c r="D32" s="26" t="s">
        <v>226</v>
      </c>
      <c r="E32" s="27">
        <v>1025</v>
      </c>
      <c r="F32" s="210" t="s">
        <v>394</v>
      </c>
    </row>
    <row r="33" spans="1:6" ht="14.25" customHeight="1" x14ac:dyDescent="0.2">
      <c r="A33" s="209">
        <v>24</v>
      </c>
      <c r="B33" s="25">
        <v>306</v>
      </c>
      <c r="C33" s="25">
        <v>15</v>
      </c>
      <c r="D33" s="26" t="s">
        <v>228</v>
      </c>
      <c r="E33" s="27">
        <v>1026</v>
      </c>
      <c r="F33" s="210" t="s">
        <v>395</v>
      </c>
    </row>
    <row r="34" spans="1:6" ht="14.25" customHeight="1" x14ac:dyDescent="0.2">
      <c r="A34" s="209">
        <v>25</v>
      </c>
      <c r="B34" s="25">
        <v>603</v>
      </c>
      <c r="C34" s="25">
        <v>3</v>
      </c>
      <c r="D34" s="26" t="s">
        <v>230</v>
      </c>
      <c r="E34" s="27">
        <v>1003</v>
      </c>
      <c r="F34" s="210" t="s">
        <v>396</v>
      </c>
    </row>
    <row r="35" spans="1:6" ht="14.25" customHeight="1" x14ac:dyDescent="0.2">
      <c r="A35" s="209">
        <v>26</v>
      </c>
      <c r="B35" s="25">
        <v>508</v>
      </c>
      <c r="C35" s="25">
        <v>85</v>
      </c>
      <c r="D35" s="26" t="s">
        <v>232</v>
      </c>
      <c r="E35" s="27">
        <v>1128</v>
      </c>
      <c r="F35" s="210" t="s">
        <v>397</v>
      </c>
    </row>
    <row r="36" spans="1:6" ht="14.25" customHeight="1" x14ac:dyDescent="0.2">
      <c r="A36" s="209">
        <v>27</v>
      </c>
      <c r="B36" s="25">
        <v>509</v>
      </c>
      <c r="C36" s="25">
        <v>86</v>
      </c>
      <c r="D36" s="26" t="s">
        <v>234</v>
      </c>
      <c r="E36" s="27">
        <v>1129</v>
      </c>
      <c r="F36" s="210" t="s">
        <v>398</v>
      </c>
    </row>
    <row r="37" spans="1:6" ht="14.25" customHeight="1" x14ac:dyDescent="0.2">
      <c r="A37" s="209">
        <v>28</v>
      </c>
      <c r="B37" s="25">
        <v>604</v>
      </c>
      <c r="C37" s="25">
        <v>4</v>
      </c>
      <c r="D37" s="26" t="s">
        <v>236</v>
      </c>
      <c r="E37" s="27">
        <v>1004</v>
      </c>
      <c r="F37" s="210" t="s">
        <v>399</v>
      </c>
    </row>
    <row r="38" spans="1:6" ht="14.25" customHeight="1" x14ac:dyDescent="0.2">
      <c r="A38" s="209">
        <v>29</v>
      </c>
      <c r="B38" s="25">
        <v>307</v>
      </c>
      <c r="C38" s="25">
        <v>16</v>
      </c>
      <c r="D38" s="26" t="s">
        <v>238</v>
      </c>
      <c r="E38" s="27">
        <v>1030</v>
      </c>
      <c r="F38" s="210" t="s">
        <v>400</v>
      </c>
    </row>
    <row r="39" spans="1:6" ht="14.25" customHeight="1" x14ac:dyDescent="0.2">
      <c r="A39" s="209">
        <v>30</v>
      </c>
      <c r="B39" s="25">
        <v>510</v>
      </c>
      <c r="C39" s="25">
        <v>87</v>
      </c>
      <c r="D39" s="26" t="s">
        <v>240</v>
      </c>
      <c r="E39" s="27">
        <v>1130</v>
      </c>
      <c r="F39" s="210" t="s">
        <v>401</v>
      </c>
    </row>
    <row r="40" spans="1:6" ht="14.25" customHeight="1" x14ac:dyDescent="0.2">
      <c r="A40" s="209">
        <v>31</v>
      </c>
      <c r="B40" s="25">
        <v>405</v>
      </c>
      <c r="C40" s="25">
        <v>55</v>
      </c>
      <c r="D40" s="26" t="s">
        <v>242</v>
      </c>
      <c r="E40" s="27">
        <v>1085</v>
      </c>
      <c r="F40" s="210" t="s">
        <v>402</v>
      </c>
    </row>
    <row r="41" spans="1:6" ht="14.25" customHeight="1" x14ac:dyDescent="0.2">
      <c r="A41" s="209">
        <v>32</v>
      </c>
      <c r="B41" s="25">
        <v>205</v>
      </c>
      <c r="C41" s="25">
        <v>36</v>
      </c>
      <c r="D41" s="26" t="s">
        <v>244</v>
      </c>
      <c r="E41" s="27">
        <v>1055</v>
      </c>
      <c r="F41" s="210" t="s">
        <v>403</v>
      </c>
    </row>
    <row r="42" spans="1:6" ht="14.25" customHeight="1" x14ac:dyDescent="0.2">
      <c r="A42" s="209">
        <v>33</v>
      </c>
      <c r="B42" s="25">
        <v>206</v>
      </c>
      <c r="C42" s="25">
        <v>37</v>
      </c>
      <c r="D42" s="26" t="s">
        <v>246</v>
      </c>
      <c r="E42" s="27">
        <v>1056</v>
      </c>
      <c r="F42" s="210" t="s">
        <v>404</v>
      </c>
    </row>
    <row r="43" spans="1:6" ht="14.25" customHeight="1" x14ac:dyDescent="0.2">
      <c r="A43" s="209">
        <v>34</v>
      </c>
      <c r="B43" s="25">
        <v>511</v>
      </c>
      <c r="C43" s="25">
        <v>88</v>
      </c>
      <c r="D43" s="26" t="s">
        <v>248</v>
      </c>
      <c r="E43" s="27">
        <v>1131</v>
      </c>
      <c r="F43" s="210" t="s">
        <v>405</v>
      </c>
    </row>
    <row r="44" spans="1:6" ht="14.25" customHeight="1" x14ac:dyDescent="0.2">
      <c r="A44" s="209">
        <v>35</v>
      </c>
      <c r="B44" s="25">
        <v>406</v>
      </c>
      <c r="C44" s="25">
        <v>56</v>
      </c>
      <c r="D44" s="26" t="s">
        <v>250</v>
      </c>
      <c r="E44" s="27">
        <v>1086</v>
      </c>
      <c r="F44" s="210" t="s">
        <v>406</v>
      </c>
    </row>
    <row r="45" spans="1:6" ht="14.25" customHeight="1" x14ac:dyDescent="0.2">
      <c r="A45" s="209">
        <v>36</v>
      </c>
      <c r="B45" s="25">
        <v>407</v>
      </c>
      <c r="C45" s="25">
        <v>57</v>
      </c>
      <c r="D45" s="26" t="s">
        <v>252</v>
      </c>
      <c r="E45" s="27">
        <v>1081</v>
      </c>
      <c r="F45" s="210" t="s">
        <v>407</v>
      </c>
    </row>
    <row r="46" spans="1:6" ht="14.25" customHeight="1" x14ac:dyDescent="0.2">
      <c r="A46" s="209">
        <v>37</v>
      </c>
      <c r="B46" s="25">
        <v>308</v>
      </c>
      <c r="C46" s="25">
        <v>17</v>
      </c>
      <c r="D46" s="26" t="s">
        <v>254</v>
      </c>
      <c r="E46" s="27">
        <v>1030</v>
      </c>
      <c r="F46" s="210" t="s">
        <v>408</v>
      </c>
    </row>
    <row r="47" spans="1:6" ht="14.25" customHeight="1" x14ac:dyDescent="0.2">
      <c r="A47" s="209">
        <v>38</v>
      </c>
      <c r="B47" s="25">
        <v>605</v>
      </c>
      <c r="C47" s="25">
        <v>5</v>
      </c>
      <c r="D47" s="26" t="s">
        <v>256</v>
      </c>
      <c r="E47" s="27">
        <v>1005</v>
      </c>
      <c r="F47" s="210" t="s">
        <v>409</v>
      </c>
    </row>
    <row r="48" spans="1:6" ht="14.25" customHeight="1" x14ac:dyDescent="0.2">
      <c r="A48" s="209">
        <v>39</v>
      </c>
      <c r="B48" s="25">
        <v>512</v>
      </c>
      <c r="C48" s="25">
        <v>89</v>
      </c>
      <c r="D48" s="26" t="s">
        <v>258</v>
      </c>
      <c r="E48" s="27">
        <v>1132</v>
      </c>
      <c r="F48" s="210" t="s">
        <v>410</v>
      </c>
    </row>
    <row r="49" spans="1:6" ht="14.25" customHeight="1" x14ac:dyDescent="0.2">
      <c r="A49" s="209">
        <v>40</v>
      </c>
      <c r="B49" s="25">
        <v>309</v>
      </c>
      <c r="C49" s="25">
        <v>18</v>
      </c>
      <c r="D49" s="26" t="s">
        <v>260</v>
      </c>
      <c r="E49" s="27">
        <v>1039</v>
      </c>
      <c r="F49" s="210" t="s">
        <v>411</v>
      </c>
    </row>
    <row r="50" spans="1:6" ht="14.25" customHeight="1" x14ac:dyDescent="0.2">
      <c r="A50" s="209">
        <v>41</v>
      </c>
      <c r="B50" s="25">
        <v>408</v>
      </c>
      <c r="C50" s="25">
        <v>58</v>
      </c>
      <c r="D50" s="26" t="s">
        <v>262</v>
      </c>
      <c r="E50" s="27">
        <v>1088</v>
      </c>
      <c r="F50" s="210" t="s">
        <v>412</v>
      </c>
    </row>
    <row r="51" spans="1:6" ht="14.25" customHeight="1" x14ac:dyDescent="0.2">
      <c r="A51" s="209">
        <v>42</v>
      </c>
      <c r="B51" s="28">
        <v>310</v>
      </c>
      <c r="C51" s="28">
        <v>19</v>
      </c>
      <c r="D51" s="29" t="s">
        <v>264</v>
      </c>
      <c r="E51" s="30">
        <v>1030</v>
      </c>
      <c r="F51" s="210" t="s">
        <v>413</v>
      </c>
    </row>
    <row r="52" spans="1:6" ht="14.25" customHeight="1" x14ac:dyDescent="0.2">
      <c r="A52" s="209">
        <v>43</v>
      </c>
      <c r="B52" s="25">
        <v>311</v>
      </c>
      <c r="C52" s="25">
        <v>20</v>
      </c>
      <c r="D52" s="26" t="s">
        <v>266</v>
      </c>
      <c r="E52" s="27">
        <v>1031</v>
      </c>
      <c r="F52" s="210" t="s">
        <v>414</v>
      </c>
    </row>
    <row r="53" spans="1:6" ht="14.25" customHeight="1" x14ac:dyDescent="0.2">
      <c r="A53" s="209">
        <v>44</v>
      </c>
      <c r="B53" s="25">
        <v>312</v>
      </c>
      <c r="C53" s="25">
        <v>21</v>
      </c>
      <c r="D53" s="26" t="s">
        <v>268</v>
      </c>
      <c r="E53" s="27">
        <v>1032</v>
      </c>
      <c r="F53" s="210" t="s">
        <v>415</v>
      </c>
    </row>
    <row r="54" spans="1:6" ht="14.25" customHeight="1" x14ac:dyDescent="0.2">
      <c r="A54" s="209">
        <v>45</v>
      </c>
      <c r="B54" s="25">
        <v>207</v>
      </c>
      <c r="C54" s="25">
        <v>38</v>
      </c>
      <c r="D54" s="26" t="s">
        <v>270</v>
      </c>
      <c r="E54" s="27">
        <v>1057</v>
      </c>
      <c r="F54" s="210" t="s">
        <v>416</v>
      </c>
    </row>
    <row r="55" spans="1:6" ht="14.25" customHeight="1" x14ac:dyDescent="0.2">
      <c r="A55" s="209">
        <v>46</v>
      </c>
      <c r="B55" s="25">
        <v>208</v>
      </c>
      <c r="C55" s="25">
        <v>39</v>
      </c>
      <c r="D55" s="26" t="s">
        <v>272</v>
      </c>
      <c r="E55" s="27">
        <v>1058</v>
      </c>
      <c r="F55" s="210" t="s">
        <v>417</v>
      </c>
    </row>
    <row r="56" spans="1:6" ht="14.25" customHeight="1" x14ac:dyDescent="0.2">
      <c r="A56" s="209">
        <v>47</v>
      </c>
      <c r="B56" s="25">
        <v>313</v>
      </c>
      <c r="C56" s="25">
        <v>22</v>
      </c>
      <c r="D56" s="26" t="s">
        <v>274</v>
      </c>
      <c r="E56" s="27">
        <v>1033</v>
      </c>
      <c r="F56" s="210" t="s">
        <v>418</v>
      </c>
    </row>
    <row r="57" spans="1:6" ht="14.25" customHeight="1" x14ac:dyDescent="0.2">
      <c r="A57" s="209">
        <v>48</v>
      </c>
      <c r="B57" s="25">
        <v>409</v>
      </c>
      <c r="C57" s="25">
        <v>59</v>
      </c>
      <c r="D57" s="26" t="s">
        <v>276</v>
      </c>
      <c r="E57" s="27">
        <v>1089</v>
      </c>
      <c r="F57" s="210" t="s">
        <v>419</v>
      </c>
    </row>
    <row r="58" spans="1:6" ht="14.25" customHeight="1" x14ac:dyDescent="0.2">
      <c r="A58" s="209">
        <v>49</v>
      </c>
      <c r="B58" s="25">
        <v>513</v>
      </c>
      <c r="C58" s="25">
        <v>90</v>
      </c>
      <c r="D58" s="26" t="s">
        <v>278</v>
      </c>
      <c r="E58" s="27">
        <v>1128</v>
      </c>
      <c r="F58" s="210" t="s">
        <v>420</v>
      </c>
    </row>
    <row r="59" spans="1:6" ht="14.25" customHeight="1" x14ac:dyDescent="0.2">
      <c r="A59" s="209">
        <v>50</v>
      </c>
      <c r="B59" s="25">
        <v>209</v>
      </c>
      <c r="C59" s="25">
        <v>40</v>
      </c>
      <c r="D59" s="26" t="s">
        <v>280</v>
      </c>
      <c r="E59" s="27">
        <v>1059</v>
      </c>
      <c r="F59" s="210" t="s">
        <v>421</v>
      </c>
    </row>
    <row r="60" spans="1:6" ht="14.25" customHeight="1" x14ac:dyDescent="0.2">
      <c r="A60" s="209">
        <v>51</v>
      </c>
      <c r="B60" s="25">
        <v>410</v>
      </c>
      <c r="C60" s="25">
        <v>60</v>
      </c>
      <c r="D60" s="26" t="s">
        <v>284</v>
      </c>
      <c r="E60" s="31">
        <v>1104</v>
      </c>
      <c r="F60" s="210" t="s">
        <v>422</v>
      </c>
    </row>
    <row r="61" spans="1:6" ht="14.25" customHeight="1" x14ac:dyDescent="0.2">
      <c r="A61" s="209">
        <v>52</v>
      </c>
      <c r="B61" s="25">
        <v>514</v>
      </c>
      <c r="C61" s="25">
        <v>91</v>
      </c>
      <c r="D61" s="26" t="s">
        <v>286</v>
      </c>
      <c r="E61" s="27">
        <v>1140</v>
      </c>
      <c r="F61" s="210" t="s">
        <v>423</v>
      </c>
    </row>
    <row r="62" spans="1:6" ht="14.25" customHeight="1" x14ac:dyDescent="0.2">
      <c r="A62" s="209">
        <v>53</v>
      </c>
      <c r="B62" s="25">
        <v>314</v>
      </c>
      <c r="C62" s="25">
        <v>23</v>
      </c>
      <c r="D62" s="26" t="s">
        <v>288</v>
      </c>
      <c r="E62" s="27">
        <v>1032</v>
      </c>
      <c r="F62" s="210" t="s">
        <v>424</v>
      </c>
    </row>
    <row r="63" spans="1:6" ht="14.25" customHeight="1" x14ac:dyDescent="0.2">
      <c r="A63" s="209">
        <v>54</v>
      </c>
      <c r="B63" s="25">
        <v>210</v>
      </c>
      <c r="C63" s="25">
        <v>41</v>
      </c>
      <c r="D63" s="26" t="s">
        <v>290</v>
      </c>
      <c r="E63" s="27">
        <v>1061</v>
      </c>
      <c r="F63" s="210" t="s">
        <v>425</v>
      </c>
    </row>
    <row r="64" spans="1:6" s="21" customFormat="1" x14ac:dyDescent="0.2">
      <c r="A64" s="209">
        <v>55</v>
      </c>
      <c r="B64" s="25">
        <v>515</v>
      </c>
      <c r="C64" s="25">
        <v>92</v>
      </c>
      <c r="D64" s="26" t="s">
        <v>184</v>
      </c>
      <c r="E64" s="27">
        <v>1135</v>
      </c>
      <c r="F64" s="210" t="s">
        <v>426</v>
      </c>
    </row>
    <row r="65" spans="1:6" s="21" customFormat="1" ht="24" x14ac:dyDescent="0.2">
      <c r="A65" s="209">
        <v>56</v>
      </c>
      <c r="B65" s="25" t="s">
        <v>186</v>
      </c>
      <c r="C65" s="25">
        <v>42</v>
      </c>
      <c r="D65" s="26" t="s">
        <v>187</v>
      </c>
      <c r="E65" s="27">
        <v>1061</v>
      </c>
      <c r="F65" s="210" t="s">
        <v>427</v>
      </c>
    </row>
    <row r="66" spans="1:6" s="21" customFormat="1" x14ac:dyDescent="0.2">
      <c r="A66" s="209">
        <v>57</v>
      </c>
      <c r="B66" s="25">
        <v>211</v>
      </c>
      <c r="C66" s="25">
        <v>43</v>
      </c>
      <c r="D66" s="26" t="s">
        <v>189</v>
      </c>
      <c r="E66" s="27">
        <v>1062</v>
      </c>
      <c r="F66" s="210" t="s">
        <v>428</v>
      </c>
    </row>
    <row r="67" spans="1:6" s="21" customFormat="1" x14ac:dyDescent="0.2">
      <c r="A67" s="209">
        <v>58</v>
      </c>
      <c r="B67" s="25">
        <v>606</v>
      </c>
      <c r="C67" s="25">
        <v>6</v>
      </c>
      <c r="D67" s="26" t="s">
        <v>191</v>
      </c>
      <c r="E67" s="27">
        <v>1006</v>
      </c>
      <c r="F67" s="210" t="s">
        <v>429</v>
      </c>
    </row>
    <row r="68" spans="1:6" s="21" customFormat="1" x14ac:dyDescent="0.2">
      <c r="A68" s="209">
        <v>59</v>
      </c>
      <c r="B68" s="25">
        <v>411</v>
      </c>
      <c r="C68" s="25">
        <v>61</v>
      </c>
      <c r="D68" s="26" t="s">
        <v>193</v>
      </c>
      <c r="E68" s="27">
        <v>1091</v>
      </c>
      <c r="F68" s="210" t="s">
        <v>430</v>
      </c>
    </row>
    <row r="69" spans="1:6" s="21" customFormat="1" x14ac:dyDescent="0.2">
      <c r="A69" s="209">
        <v>60</v>
      </c>
      <c r="B69" s="25">
        <v>212</v>
      </c>
      <c r="C69" s="25">
        <v>44</v>
      </c>
      <c r="D69" s="26" t="s">
        <v>195</v>
      </c>
      <c r="E69" s="27">
        <v>1063</v>
      </c>
      <c r="F69" s="210" t="s">
        <v>431</v>
      </c>
    </row>
    <row r="70" spans="1:6" s="21" customFormat="1" x14ac:dyDescent="0.2">
      <c r="A70" s="209">
        <v>61</v>
      </c>
      <c r="B70" s="25">
        <v>213</v>
      </c>
      <c r="C70" s="25">
        <v>45</v>
      </c>
      <c r="D70" s="26" t="s">
        <v>197</v>
      </c>
      <c r="E70" s="27">
        <v>1064</v>
      </c>
      <c r="F70" s="210" t="s">
        <v>432</v>
      </c>
    </row>
    <row r="71" spans="1:6" s="21" customFormat="1" x14ac:dyDescent="0.2">
      <c r="A71" s="209">
        <v>62</v>
      </c>
      <c r="B71" s="25">
        <v>516</v>
      </c>
      <c r="C71" s="25">
        <v>93</v>
      </c>
      <c r="D71" s="26" t="s">
        <v>199</v>
      </c>
      <c r="E71" s="27">
        <v>1136</v>
      </c>
      <c r="F71" s="210" t="s">
        <v>433</v>
      </c>
    </row>
    <row r="72" spans="1:6" s="21" customFormat="1" x14ac:dyDescent="0.2">
      <c r="A72" s="209">
        <v>63</v>
      </c>
      <c r="B72" s="25">
        <v>315</v>
      </c>
      <c r="C72" s="25">
        <v>24</v>
      </c>
      <c r="D72" s="26" t="s">
        <v>201</v>
      </c>
      <c r="E72" s="27">
        <v>1030</v>
      </c>
      <c r="F72" s="210" t="s">
        <v>434</v>
      </c>
    </row>
    <row r="73" spans="1:6" s="21" customFormat="1" x14ac:dyDescent="0.2">
      <c r="A73" s="209">
        <v>64</v>
      </c>
      <c r="B73" s="25">
        <v>316</v>
      </c>
      <c r="C73" s="25">
        <v>25</v>
      </c>
      <c r="D73" s="26" t="s">
        <v>203</v>
      </c>
      <c r="E73" s="27">
        <v>1030</v>
      </c>
      <c r="F73" s="210" t="s">
        <v>435</v>
      </c>
    </row>
    <row r="74" spans="1:6" s="21" customFormat="1" x14ac:dyDescent="0.2">
      <c r="A74" s="209">
        <v>65</v>
      </c>
      <c r="B74" s="25">
        <v>517</v>
      </c>
      <c r="C74" s="25">
        <v>94</v>
      </c>
      <c r="D74" s="26" t="s">
        <v>205</v>
      </c>
      <c r="E74" s="27">
        <v>1137</v>
      </c>
      <c r="F74" s="210" t="s">
        <v>436</v>
      </c>
    </row>
    <row r="75" spans="1:6" s="21" customFormat="1" x14ac:dyDescent="0.2">
      <c r="A75" s="209">
        <v>66</v>
      </c>
      <c r="B75" s="25">
        <v>412</v>
      </c>
      <c r="C75" s="25">
        <v>62</v>
      </c>
      <c r="D75" s="26" t="s">
        <v>207</v>
      </c>
      <c r="E75" s="27">
        <v>1092</v>
      </c>
      <c r="F75" s="210" t="s">
        <v>437</v>
      </c>
    </row>
    <row r="76" spans="1:6" x14ac:dyDescent="0.2">
      <c r="A76" s="209">
        <v>67</v>
      </c>
      <c r="B76" s="25">
        <v>413</v>
      </c>
      <c r="C76" s="25">
        <v>63</v>
      </c>
      <c r="D76" s="26" t="s">
        <v>209</v>
      </c>
      <c r="E76" s="27">
        <v>1093</v>
      </c>
      <c r="F76" s="210" t="s">
        <v>438</v>
      </c>
    </row>
    <row r="77" spans="1:6" x14ac:dyDescent="0.2">
      <c r="A77" s="209">
        <v>68</v>
      </c>
      <c r="B77" s="25">
        <v>414</v>
      </c>
      <c r="C77" s="25">
        <v>64</v>
      </c>
      <c r="D77" s="26" t="s">
        <v>211</v>
      </c>
      <c r="E77" s="27">
        <v>1094</v>
      </c>
      <c r="F77" s="210" t="s">
        <v>439</v>
      </c>
    </row>
    <row r="78" spans="1:6" x14ac:dyDescent="0.2">
      <c r="A78" s="209">
        <v>69</v>
      </c>
      <c r="B78" s="25">
        <v>415</v>
      </c>
      <c r="C78" s="25">
        <v>65</v>
      </c>
      <c r="D78" s="26" t="s">
        <v>213</v>
      </c>
      <c r="E78" s="27">
        <v>1095</v>
      </c>
      <c r="F78" s="210" t="s">
        <v>440</v>
      </c>
    </row>
    <row r="79" spans="1:6" x14ac:dyDescent="0.2">
      <c r="A79" s="209">
        <v>70</v>
      </c>
      <c r="B79" s="25">
        <v>518</v>
      </c>
      <c r="C79" s="25">
        <v>95</v>
      </c>
      <c r="D79" s="26" t="s">
        <v>215</v>
      </c>
      <c r="E79" s="27">
        <v>1138</v>
      </c>
      <c r="F79" s="210" t="s">
        <v>441</v>
      </c>
    </row>
    <row r="80" spans="1:6" x14ac:dyDescent="0.2">
      <c r="A80" s="209">
        <v>71</v>
      </c>
      <c r="B80" s="25">
        <v>519</v>
      </c>
      <c r="C80" s="25">
        <v>96</v>
      </c>
      <c r="D80" s="26" t="s">
        <v>217</v>
      </c>
      <c r="E80" s="27">
        <v>1139</v>
      </c>
      <c r="F80" s="210" t="s">
        <v>442</v>
      </c>
    </row>
    <row r="81" spans="1:6" x14ac:dyDescent="0.2">
      <c r="A81" s="209">
        <v>72</v>
      </c>
      <c r="B81" s="25">
        <v>416</v>
      </c>
      <c r="C81" s="25">
        <v>66</v>
      </c>
      <c r="D81" s="26" t="s">
        <v>219</v>
      </c>
      <c r="E81" s="27">
        <v>1096</v>
      </c>
      <c r="F81" s="210" t="s">
        <v>443</v>
      </c>
    </row>
    <row r="82" spans="1:6" x14ac:dyDescent="0.2">
      <c r="A82" s="209">
        <v>73</v>
      </c>
      <c r="B82" s="25">
        <v>317</v>
      </c>
      <c r="C82" s="25">
        <v>26</v>
      </c>
      <c r="D82" s="26" t="s">
        <v>221</v>
      </c>
      <c r="E82" s="27">
        <v>1037</v>
      </c>
      <c r="F82" s="210" t="s">
        <v>444</v>
      </c>
    </row>
    <row r="83" spans="1:6" x14ac:dyDescent="0.2">
      <c r="A83" s="209">
        <v>74</v>
      </c>
      <c r="B83" s="25">
        <v>520</v>
      </c>
      <c r="C83" s="25">
        <v>97</v>
      </c>
      <c r="D83" s="26" t="s">
        <v>223</v>
      </c>
      <c r="E83" s="27">
        <v>1140</v>
      </c>
      <c r="F83" s="210" t="s">
        <v>445</v>
      </c>
    </row>
    <row r="84" spans="1:6" x14ac:dyDescent="0.2">
      <c r="A84" s="209">
        <v>75</v>
      </c>
      <c r="B84" s="25">
        <v>318</v>
      </c>
      <c r="C84" s="25">
        <v>27</v>
      </c>
      <c r="D84" s="26" t="s">
        <v>225</v>
      </c>
      <c r="E84" s="27">
        <v>1030</v>
      </c>
      <c r="F84" s="210" t="s">
        <v>446</v>
      </c>
    </row>
    <row r="85" spans="1:6" x14ac:dyDescent="0.2">
      <c r="A85" s="209">
        <v>76</v>
      </c>
      <c r="B85" s="25">
        <v>521</v>
      </c>
      <c r="C85" s="25">
        <v>98</v>
      </c>
      <c r="D85" s="26" t="s">
        <v>227</v>
      </c>
      <c r="E85" s="27">
        <v>1140</v>
      </c>
      <c r="F85" s="210" t="s">
        <v>447</v>
      </c>
    </row>
    <row r="86" spans="1:6" x14ac:dyDescent="0.2">
      <c r="A86" s="209">
        <v>77</v>
      </c>
      <c r="B86" s="25">
        <v>417</v>
      </c>
      <c r="C86" s="25">
        <v>67</v>
      </c>
      <c r="D86" s="26" t="s">
        <v>229</v>
      </c>
      <c r="E86" s="27">
        <v>1097</v>
      </c>
      <c r="F86" s="210" t="s">
        <v>448</v>
      </c>
    </row>
    <row r="87" spans="1:6" x14ac:dyDescent="0.2">
      <c r="A87" s="209">
        <v>78</v>
      </c>
      <c r="B87" s="25">
        <v>522</v>
      </c>
      <c r="C87" s="25">
        <v>99</v>
      </c>
      <c r="D87" s="26" t="s">
        <v>231</v>
      </c>
      <c r="E87" s="27">
        <v>1142</v>
      </c>
      <c r="F87" s="210" t="s">
        <v>449</v>
      </c>
    </row>
    <row r="88" spans="1:6" x14ac:dyDescent="0.2">
      <c r="A88" s="209">
        <v>79</v>
      </c>
      <c r="B88" s="25">
        <v>319</v>
      </c>
      <c r="C88" s="25">
        <v>28</v>
      </c>
      <c r="D88" s="26" t="s">
        <v>233</v>
      </c>
      <c r="E88" s="27">
        <v>1039</v>
      </c>
      <c r="F88" s="210" t="s">
        <v>450</v>
      </c>
    </row>
    <row r="89" spans="1:6" x14ac:dyDescent="0.2">
      <c r="A89" s="209">
        <v>80</v>
      </c>
      <c r="B89" s="25">
        <v>607</v>
      </c>
      <c r="C89" s="25">
        <v>7</v>
      </c>
      <c r="D89" s="26" t="s">
        <v>235</v>
      </c>
      <c r="E89" s="27">
        <v>1007</v>
      </c>
      <c r="F89" s="210" t="s">
        <v>451</v>
      </c>
    </row>
    <row r="90" spans="1:6" x14ac:dyDescent="0.2">
      <c r="A90" s="209">
        <v>81</v>
      </c>
      <c r="B90" s="25">
        <v>214</v>
      </c>
      <c r="C90" s="25">
        <v>46</v>
      </c>
      <c r="D90" s="26" t="s">
        <v>237</v>
      </c>
      <c r="E90" s="27">
        <v>1065</v>
      </c>
      <c r="F90" s="210" t="s">
        <v>452</v>
      </c>
    </row>
    <row r="91" spans="1:6" x14ac:dyDescent="0.2">
      <c r="A91" s="209">
        <v>82</v>
      </c>
      <c r="B91" s="25">
        <v>320</v>
      </c>
      <c r="C91" s="25">
        <v>29</v>
      </c>
      <c r="D91" s="26" t="s">
        <v>239</v>
      </c>
      <c r="E91" s="27">
        <v>1040</v>
      </c>
      <c r="F91" s="210" t="s">
        <v>453</v>
      </c>
    </row>
    <row r="92" spans="1:6" x14ac:dyDescent="0.2">
      <c r="A92" s="209">
        <v>83</v>
      </c>
      <c r="B92" s="25">
        <v>418</v>
      </c>
      <c r="C92" s="25">
        <v>68</v>
      </c>
      <c r="D92" s="26" t="s">
        <v>241</v>
      </c>
      <c r="E92" s="27">
        <v>1098</v>
      </c>
      <c r="F92" s="210" t="s">
        <v>454</v>
      </c>
    </row>
    <row r="93" spans="1:6" x14ac:dyDescent="0.2">
      <c r="A93" s="209">
        <v>84</v>
      </c>
      <c r="B93" s="25">
        <v>419</v>
      </c>
      <c r="C93" s="25">
        <v>69</v>
      </c>
      <c r="D93" s="26" t="s">
        <v>243</v>
      </c>
      <c r="E93" s="27">
        <v>1099</v>
      </c>
      <c r="F93" s="210" t="s">
        <v>455</v>
      </c>
    </row>
    <row r="94" spans="1:6" x14ac:dyDescent="0.2">
      <c r="A94" s="209">
        <v>85</v>
      </c>
      <c r="B94" s="25">
        <v>420</v>
      </c>
      <c r="C94" s="25">
        <v>70</v>
      </c>
      <c r="D94" s="26" t="s">
        <v>245</v>
      </c>
      <c r="E94" s="27">
        <v>1100</v>
      </c>
      <c r="F94" s="210" t="s">
        <v>456</v>
      </c>
    </row>
    <row r="95" spans="1:6" x14ac:dyDescent="0.2">
      <c r="A95" s="209">
        <v>86</v>
      </c>
      <c r="B95" s="25">
        <v>321</v>
      </c>
      <c r="C95" s="25">
        <v>30</v>
      </c>
      <c r="D95" s="26" t="s">
        <v>247</v>
      </c>
      <c r="E95" s="27">
        <v>1041</v>
      </c>
      <c r="F95" s="210" t="s">
        <v>457</v>
      </c>
    </row>
    <row r="96" spans="1:6" x14ac:dyDescent="0.2">
      <c r="A96" s="209">
        <v>87</v>
      </c>
      <c r="B96" s="25">
        <v>523</v>
      </c>
      <c r="C96" s="25">
        <v>100</v>
      </c>
      <c r="D96" s="26" t="s">
        <v>249</v>
      </c>
      <c r="E96" s="27">
        <v>1143</v>
      </c>
      <c r="F96" s="210" t="s">
        <v>458</v>
      </c>
    </row>
    <row r="97" spans="1:6" x14ac:dyDescent="0.2">
      <c r="A97" s="209">
        <v>88</v>
      </c>
      <c r="B97" s="25">
        <v>608</v>
      </c>
      <c r="C97" s="25">
        <v>8</v>
      </c>
      <c r="D97" s="26" t="s">
        <v>251</v>
      </c>
      <c r="E97" s="27">
        <v>1008</v>
      </c>
      <c r="F97" s="210" t="s">
        <v>459</v>
      </c>
    </row>
    <row r="98" spans="1:6" x14ac:dyDescent="0.2">
      <c r="A98" s="209">
        <v>89</v>
      </c>
      <c r="B98" s="25">
        <v>421</v>
      </c>
      <c r="C98" s="25">
        <v>71</v>
      </c>
      <c r="D98" s="26" t="s">
        <v>253</v>
      </c>
      <c r="E98" s="27">
        <v>1081</v>
      </c>
      <c r="F98" s="210" t="s">
        <v>460</v>
      </c>
    </row>
    <row r="99" spans="1:6" x14ac:dyDescent="0.2">
      <c r="A99" s="209">
        <v>90</v>
      </c>
      <c r="B99" s="25">
        <v>215</v>
      </c>
      <c r="C99" s="25">
        <v>47</v>
      </c>
      <c r="D99" s="26" t="s">
        <v>255</v>
      </c>
      <c r="E99" s="27">
        <v>1066</v>
      </c>
      <c r="F99" s="210" t="s">
        <v>461</v>
      </c>
    </row>
    <row r="100" spans="1:6" x14ac:dyDescent="0.2">
      <c r="A100" s="209">
        <v>91</v>
      </c>
      <c r="B100" s="25">
        <v>422</v>
      </c>
      <c r="C100" s="25">
        <v>72</v>
      </c>
      <c r="D100" s="26" t="s">
        <v>257</v>
      </c>
      <c r="E100" s="27">
        <v>1102</v>
      </c>
      <c r="F100" s="210" t="s">
        <v>462</v>
      </c>
    </row>
    <row r="101" spans="1:6" x14ac:dyDescent="0.2">
      <c r="A101" s="209">
        <v>92</v>
      </c>
      <c r="B101" s="25">
        <v>322</v>
      </c>
      <c r="C101" s="25">
        <v>31</v>
      </c>
      <c r="D101" s="26" t="s">
        <v>259</v>
      </c>
      <c r="E101" s="27">
        <v>1030</v>
      </c>
      <c r="F101" s="210" t="s">
        <v>463</v>
      </c>
    </row>
    <row r="102" spans="1:6" x14ac:dyDescent="0.2">
      <c r="A102" s="209">
        <v>93</v>
      </c>
      <c r="B102" s="25">
        <v>423</v>
      </c>
      <c r="C102" s="25">
        <v>73</v>
      </c>
      <c r="D102" s="26" t="s">
        <v>261</v>
      </c>
      <c r="E102" s="27">
        <v>1103</v>
      </c>
      <c r="F102" s="210" t="s">
        <v>464</v>
      </c>
    </row>
    <row r="103" spans="1:6" x14ac:dyDescent="0.2">
      <c r="A103" s="209">
        <v>94</v>
      </c>
      <c r="B103" s="25">
        <v>424</v>
      </c>
      <c r="C103" s="25">
        <v>74</v>
      </c>
      <c r="D103" s="26" t="s">
        <v>263</v>
      </c>
      <c r="E103" s="27">
        <v>1104</v>
      </c>
      <c r="F103" s="210" t="s">
        <v>465</v>
      </c>
    </row>
    <row r="104" spans="1:6" x14ac:dyDescent="0.2">
      <c r="A104" s="209">
        <v>95</v>
      </c>
      <c r="B104" s="25">
        <v>216</v>
      </c>
      <c r="C104" s="25">
        <v>48</v>
      </c>
      <c r="D104" s="26" t="s">
        <v>265</v>
      </c>
      <c r="E104" s="27">
        <v>1067</v>
      </c>
      <c r="F104" s="210" t="s">
        <v>466</v>
      </c>
    </row>
    <row r="105" spans="1:6" x14ac:dyDescent="0.2">
      <c r="A105" s="209">
        <v>96</v>
      </c>
      <c r="B105" s="25">
        <v>524</v>
      </c>
      <c r="C105" s="25">
        <v>101</v>
      </c>
      <c r="D105" s="26" t="s">
        <v>267</v>
      </c>
      <c r="E105" s="27">
        <v>1125</v>
      </c>
      <c r="F105" s="210" t="s">
        <v>467</v>
      </c>
    </row>
    <row r="106" spans="1:6" x14ac:dyDescent="0.2">
      <c r="A106" s="209">
        <v>97</v>
      </c>
      <c r="B106" s="25">
        <v>525</v>
      </c>
      <c r="C106" s="25">
        <v>102</v>
      </c>
      <c r="D106" s="26" t="s">
        <v>269</v>
      </c>
      <c r="E106" s="27">
        <v>1145</v>
      </c>
      <c r="F106" s="210" t="s">
        <v>468</v>
      </c>
    </row>
    <row r="107" spans="1:6" x14ac:dyDescent="0.2">
      <c r="A107" s="209">
        <v>98</v>
      </c>
      <c r="B107" s="25">
        <v>217</v>
      </c>
      <c r="C107" s="25">
        <v>49</v>
      </c>
      <c r="D107" s="26" t="s">
        <v>271</v>
      </c>
      <c r="E107" s="27">
        <v>1068</v>
      </c>
      <c r="F107" s="210" t="s">
        <v>469</v>
      </c>
    </row>
    <row r="108" spans="1:6" x14ac:dyDescent="0.2">
      <c r="A108" s="209">
        <v>99</v>
      </c>
      <c r="B108" s="25">
        <v>526</v>
      </c>
      <c r="C108" s="25">
        <v>103</v>
      </c>
      <c r="D108" s="26" t="s">
        <v>273</v>
      </c>
      <c r="E108" s="27">
        <v>1146</v>
      </c>
      <c r="F108" s="210" t="s">
        <v>470</v>
      </c>
    </row>
    <row r="109" spans="1:6" x14ac:dyDescent="0.2">
      <c r="A109" s="209">
        <v>100</v>
      </c>
      <c r="B109" s="25">
        <v>218</v>
      </c>
      <c r="C109" s="25">
        <v>50</v>
      </c>
      <c r="D109" s="26" t="s">
        <v>275</v>
      </c>
      <c r="E109" s="27">
        <v>1069</v>
      </c>
      <c r="F109" s="210" t="s">
        <v>471</v>
      </c>
    </row>
    <row r="110" spans="1:6" x14ac:dyDescent="0.2">
      <c r="A110" s="209">
        <v>101</v>
      </c>
      <c r="B110" s="25"/>
      <c r="C110" s="25"/>
      <c r="D110" s="26" t="s">
        <v>0</v>
      </c>
      <c r="E110" s="27"/>
      <c r="F110" s="210" t="s">
        <v>1</v>
      </c>
    </row>
    <row r="111" spans="1:6" x14ac:dyDescent="0.2">
      <c r="A111" s="209">
        <v>102</v>
      </c>
      <c r="B111" s="25">
        <v>527</v>
      </c>
      <c r="C111" s="25">
        <v>104</v>
      </c>
      <c r="D111" s="26" t="s">
        <v>277</v>
      </c>
      <c r="E111" s="27">
        <v>1147</v>
      </c>
      <c r="F111" s="210" t="s">
        <v>472</v>
      </c>
    </row>
    <row r="112" spans="1:6" x14ac:dyDescent="0.2">
      <c r="A112" s="209">
        <v>103</v>
      </c>
      <c r="B112" s="25">
        <v>425</v>
      </c>
      <c r="C112" s="25">
        <v>75</v>
      </c>
      <c r="D112" s="26" t="s">
        <v>279</v>
      </c>
      <c r="E112" s="27">
        <v>1104</v>
      </c>
      <c r="F112" s="210" t="s">
        <v>473</v>
      </c>
    </row>
    <row r="113" spans="1:6" ht="24" x14ac:dyDescent="0.2">
      <c r="A113" s="209">
        <v>104</v>
      </c>
      <c r="B113" s="25" t="s">
        <v>281</v>
      </c>
      <c r="C113" s="25" t="s">
        <v>282</v>
      </c>
      <c r="D113" s="26" t="s">
        <v>283</v>
      </c>
      <c r="E113" s="27">
        <v>1151</v>
      </c>
      <c r="F113" s="210" t="s">
        <v>474</v>
      </c>
    </row>
    <row r="114" spans="1:6" x14ac:dyDescent="0.2">
      <c r="A114" s="209">
        <v>105</v>
      </c>
      <c r="B114" s="25">
        <v>528</v>
      </c>
      <c r="C114" s="25">
        <v>105</v>
      </c>
      <c r="D114" s="26" t="s">
        <v>285</v>
      </c>
      <c r="E114" s="27">
        <v>1151</v>
      </c>
      <c r="F114" s="210" t="s">
        <v>474</v>
      </c>
    </row>
    <row r="115" spans="1:6" x14ac:dyDescent="0.2">
      <c r="A115" s="209">
        <v>106</v>
      </c>
      <c r="B115" s="32">
        <v>529</v>
      </c>
      <c r="C115" s="32">
        <v>106</v>
      </c>
      <c r="D115" s="33" t="s">
        <v>287</v>
      </c>
      <c r="E115" s="34">
        <v>1151</v>
      </c>
      <c r="F115" s="210" t="s">
        <v>475</v>
      </c>
    </row>
    <row r="116" spans="1:6" x14ac:dyDescent="0.2">
      <c r="A116" s="209">
        <v>107</v>
      </c>
      <c r="B116" s="25">
        <v>426</v>
      </c>
      <c r="C116" s="25">
        <v>76</v>
      </c>
      <c r="D116" s="26" t="s">
        <v>289</v>
      </c>
      <c r="E116" s="27">
        <v>1104</v>
      </c>
      <c r="F116" s="210" t="s">
        <v>476</v>
      </c>
    </row>
    <row r="117" spans="1:6" x14ac:dyDescent="0.2">
      <c r="A117" s="209">
        <v>108</v>
      </c>
      <c r="B117" s="25">
        <v>427</v>
      </c>
      <c r="C117" s="25">
        <v>77</v>
      </c>
      <c r="D117" s="26" t="s">
        <v>291</v>
      </c>
      <c r="E117" s="27">
        <v>1107</v>
      </c>
      <c r="F117" s="210" t="s">
        <v>477</v>
      </c>
    </row>
    <row r="118" spans="1:6" ht="13.5" thickBot="1" x14ac:dyDescent="0.25">
      <c r="A118" s="209">
        <v>109</v>
      </c>
      <c r="B118" s="211">
        <v>530</v>
      </c>
      <c r="C118" s="211">
        <v>107</v>
      </c>
      <c r="D118" s="212" t="s">
        <v>293</v>
      </c>
      <c r="E118" s="213">
        <v>1150</v>
      </c>
      <c r="F118" s="214" t="s">
        <v>478</v>
      </c>
    </row>
  </sheetData>
  <phoneticPr fontId="7" type="noConversion"/>
  <pageMargins left="0.75" right="0.75" top="1" bottom="1" header="0.4921259845" footer="0.4921259845"/>
  <pageSetup paperSize="9" fitToHeight="0" orientation="portrait" horizontalDpi="1200" verticalDpi="1200" r:id="rId1"/>
  <headerFooter alignWithMargins="0">
    <oddFooter>&amp;L&amp;8&amp;Z&amp;F&amp;R&amp;8&amp;P/&amp;N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54"/>
  <sheetViews>
    <sheetView showGridLines="0" zoomScaleNormal="100" workbookViewId="0">
      <selection activeCell="C24" sqref="C24"/>
    </sheetView>
  </sheetViews>
  <sheetFormatPr baseColWidth="10" defaultColWidth="11.42578125" defaultRowHeight="12.75" x14ac:dyDescent="0.2"/>
  <cols>
    <col min="1" max="1" width="3.42578125" customWidth="1"/>
    <col min="2" max="2" width="131.42578125" style="8" customWidth="1"/>
    <col min="3" max="3" width="13.5703125" style="8" customWidth="1"/>
  </cols>
  <sheetData>
    <row r="1" spans="1:3" s="7" customFormat="1" ht="18" x14ac:dyDescent="0.2">
      <c r="A1" s="37" t="s">
        <v>302</v>
      </c>
    </row>
    <row r="2" spans="1:3" ht="10.5" customHeight="1" x14ac:dyDescent="0.2">
      <c r="B2" s="10"/>
      <c r="C2" s="10"/>
    </row>
    <row r="3" spans="1:3" ht="12.75" customHeight="1" x14ac:dyDescent="0.2">
      <c r="A3" s="7" t="s">
        <v>310</v>
      </c>
      <c r="B3"/>
      <c r="C3"/>
    </row>
    <row r="4" spans="1:3" s="7" customFormat="1" ht="12.75" customHeight="1" x14ac:dyDescent="0.2">
      <c r="A4" s="45"/>
      <c r="B4" s="39" t="s">
        <v>174</v>
      </c>
      <c r="C4" s="38" t="s">
        <v>311</v>
      </c>
    </row>
    <row r="5" spans="1:3" ht="12.75" customHeight="1" x14ac:dyDescent="0.2">
      <c r="A5" s="46"/>
      <c r="B5" s="56" t="str">
        <f>IF(B23="","",CONCATENATE(B23," in ",B9))</f>
        <v>3 Lawine, subalpine und hochmontane Nadelwälder, Entstehungsgebiet, Hangneigung &gt;45° (&gt;100%); gross in 4 Tannen- und Fichten-Tannenwälder</v>
      </c>
      <c r="C5" s="57" t="str">
        <f>IF(OR(C9="",C23=""),"",CONCATENATE(C23,C9))</f>
        <v>34</v>
      </c>
    </row>
    <row r="6" spans="1:3" ht="12.75" customHeight="1" x14ac:dyDescent="0.2">
      <c r="B6" s="10"/>
      <c r="C6" s="10"/>
    </row>
    <row r="7" spans="1:3" ht="12.75" customHeight="1" x14ac:dyDescent="0.2">
      <c r="A7" s="7" t="s">
        <v>304</v>
      </c>
      <c r="B7"/>
      <c r="C7"/>
    </row>
    <row r="8" spans="1:3" s="7" customFormat="1" ht="12.75" customHeight="1" x14ac:dyDescent="0.2">
      <c r="A8" s="45" t="s">
        <v>177</v>
      </c>
      <c r="B8" s="39" t="s">
        <v>301</v>
      </c>
      <c r="C8" s="38" t="s">
        <v>312</v>
      </c>
    </row>
    <row r="9" spans="1:3" ht="12.75" customHeight="1" x14ac:dyDescent="0.2">
      <c r="A9" s="57">
        <v>6</v>
      </c>
      <c r="B9" s="46" t="str">
        <f>IF(A9=1,"",VLOOKUP(A9,A12:C20,2,FALSE))</f>
        <v>4 Tannen- und Fichten-Tannenwälder</v>
      </c>
      <c r="C9" s="47">
        <f>IF(A9=1,"",VLOOKUP(A9,A12:C20,3,FALSE))</f>
        <v>4</v>
      </c>
    </row>
    <row r="10" spans="1:3" ht="12.75" customHeight="1" x14ac:dyDescent="0.2">
      <c r="A10" s="48"/>
      <c r="B10"/>
      <c r="C10"/>
    </row>
    <row r="11" spans="1:3" x14ac:dyDescent="0.2">
      <c r="A11" s="45" t="s">
        <v>177</v>
      </c>
      <c r="B11" s="38" t="s">
        <v>301</v>
      </c>
      <c r="C11" s="38" t="s">
        <v>312</v>
      </c>
    </row>
    <row r="12" spans="1:3" x14ac:dyDescent="0.2">
      <c r="A12" s="49">
        <v>1</v>
      </c>
      <c r="B12" s="40"/>
      <c r="C12" s="40"/>
    </row>
    <row r="13" spans="1:3" x14ac:dyDescent="0.2">
      <c r="A13" s="50">
        <v>2</v>
      </c>
      <c r="B13" s="41" t="s">
        <v>51</v>
      </c>
      <c r="C13" s="54" t="s">
        <v>306</v>
      </c>
    </row>
    <row r="14" spans="1:3" x14ac:dyDescent="0.2">
      <c r="A14" s="50">
        <v>3</v>
      </c>
      <c r="B14" s="41" t="s">
        <v>58</v>
      </c>
      <c r="C14" s="54" t="s">
        <v>307</v>
      </c>
    </row>
    <row r="15" spans="1:3" x14ac:dyDescent="0.2">
      <c r="A15" s="50">
        <v>4</v>
      </c>
      <c r="B15" s="41" t="s">
        <v>62</v>
      </c>
      <c r="C15" s="54">
        <v>2</v>
      </c>
    </row>
    <row r="16" spans="1:3" x14ac:dyDescent="0.2">
      <c r="A16" s="50">
        <v>5</v>
      </c>
      <c r="B16" s="41" t="s">
        <v>83</v>
      </c>
      <c r="C16" s="54">
        <v>3</v>
      </c>
    </row>
    <row r="17" spans="1:3" x14ac:dyDescent="0.2">
      <c r="A17" s="50">
        <v>6</v>
      </c>
      <c r="B17" s="41" t="s">
        <v>89</v>
      </c>
      <c r="C17" s="54">
        <v>4</v>
      </c>
    </row>
    <row r="18" spans="1:3" x14ac:dyDescent="0.2">
      <c r="A18" s="50">
        <v>7</v>
      </c>
      <c r="B18" s="41" t="s">
        <v>96</v>
      </c>
      <c r="C18" s="54" t="s">
        <v>308</v>
      </c>
    </row>
    <row r="19" spans="1:3" x14ac:dyDescent="0.2">
      <c r="A19" s="51">
        <v>8</v>
      </c>
      <c r="B19" s="42" t="s">
        <v>103</v>
      </c>
      <c r="C19" s="55" t="s">
        <v>309</v>
      </c>
    </row>
    <row r="20" spans="1:3" s="18" customFormat="1" x14ac:dyDescent="0.2">
      <c r="A20" s="64"/>
    </row>
    <row r="21" spans="1:3" ht="12.75" customHeight="1" x14ac:dyDescent="0.2">
      <c r="A21" s="53" t="s">
        <v>305</v>
      </c>
      <c r="B21"/>
      <c r="C21"/>
    </row>
    <row r="22" spans="1:3" s="7" customFormat="1" ht="12.75" customHeight="1" x14ac:dyDescent="0.2">
      <c r="A22" s="45" t="s">
        <v>177</v>
      </c>
      <c r="B22" s="39" t="s">
        <v>301</v>
      </c>
      <c r="C22" s="38" t="s">
        <v>312</v>
      </c>
    </row>
    <row r="23" spans="1:3" ht="12.75" customHeight="1" x14ac:dyDescent="0.2">
      <c r="A23" s="63">
        <v>13</v>
      </c>
      <c r="B23" s="46" t="str">
        <f>IF(A23=1,"",VLOOKUP(A23,A26:C42,2,FALSE))</f>
        <v>3 Lawine, subalpine und hochmontane Nadelwälder, Entstehungsgebiet, Hangneigung &gt;45° (&gt;100%); gross</v>
      </c>
      <c r="C23" s="47">
        <f>IF(A23=1,"",VLOOKUP(A23,A26:C42,3,FALSE))</f>
        <v>3</v>
      </c>
    </row>
    <row r="24" spans="1:3" s="1" customFormat="1" x14ac:dyDescent="0.2">
      <c r="A24" s="52"/>
      <c r="B24" s="43"/>
      <c r="C24" s="43"/>
    </row>
    <row r="25" spans="1:3" x14ac:dyDescent="0.2">
      <c r="A25" s="45" t="s">
        <v>177</v>
      </c>
      <c r="B25" s="39" t="s">
        <v>169</v>
      </c>
      <c r="C25" s="38" t="s">
        <v>312</v>
      </c>
    </row>
    <row r="26" spans="1:3" x14ac:dyDescent="0.2">
      <c r="A26" s="49">
        <v>1</v>
      </c>
      <c r="B26" s="44"/>
      <c r="C26" s="44"/>
    </row>
    <row r="27" spans="1:3" x14ac:dyDescent="0.2">
      <c r="A27" s="50">
        <v>2</v>
      </c>
      <c r="B27" s="41" t="s">
        <v>314</v>
      </c>
      <c r="C27" s="41">
        <v>1</v>
      </c>
    </row>
    <row r="28" spans="1:3" x14ac:dyDescent="0.2">
      <c r="A28" s="50">
        <v>3</v>
      </c>
      <c r="B28" s="41" t="s">
        <v>315</v>
      </c>
      <c r="C28" s="41">
        <v>1</v>
      </c>
    </row>
    <row r="29" spans="1:3" x14ac:dyDescent="0.2">
      <c r="A29" s="50">
        <v>4</v>
      </c>
      <c r="B29" s="41" t="s">
        <v>316</v>
      </c>
      <c r="C29" s="41">
        <v>1</v>
      </c>
    </row>
    <row r="30" spans="1:3" x14ac:dyDescent="0.2">
      <c r="A30" s="50">
        <v>5</v>
      </c>
      <c r="B30" s="41" t="s">
        <v>317</v>
      </c>
      <c r="C30" s="41">
        <v>1</v>
      </c>
    </row>
    <row r="31" spans="1:3" x14ac:dyDescent="0.2">
      <c r="A31" s="50">
        <v>6</v>
      </c>
      <c r="B31" s="41" t="s">
        <v>318</v>
      </c>
      <c r="C31" s="41">
        <v>1</v>
      </c>
    </row>
    <row r="32" spans="1:3" x14ac:dyDescent="0.2">
      <c r="A32" s="50">
        <v>7</v>
      </c>
      <c r="B32" s="41" t="s">
        <v>319</v>
      </c>
      <c r="C32" s="41">
        <v>2</v>
      </c>
    </row>
    <row r="33" spans="1:3" x14ac:dyDescent="0.2">
      <c r="A33" s="50">
        <v>8</v>
      </c>
      <c r="B33" s="41" t="s">
        <v>320</v>
      </c>
      <c r="C33" s="41">
        <v>2</v>
      </c>
    </row>
    <row r="34" spans="1:3" x14ac:dyDescent="0.2">
      <c r="A34" s="50">
        <v>9</v>
      </c>
      <c r="B34" s="41" t="s">
        <v>321</v>
      </c>
      <c r="C34" s="41">
        <v>2</v>
      </c>
    </row>
    <row r="35" spans="1:3" x14ac:dyDescent="0.2">
      <c r="A35" s="50">
        <v>10</v>
      </c>
      <c r="B35" s="41" t="s">
        <v>322</v>
      </c>
      <c r="C35" s="41">
        <v>3</v>
      </c>
    </row>
    <row r="36" spans="1:3" x14ac:dyDescent="0.2">
      <c r="A36" s="50">
        <v>11</v>
      </c>
      <c r="B36" s="41" t="s">
        <v>323</v>
      </c>
      <c r="C36" s="41">
        <v>3</v>
      </c>
    </row>
    <row r="37" spans="1:3" x14ac:dyDescent="0.2">
      <c r="A37" s="50">
        <v>12</v>
      </c>
      <c r="B37" s="41" t="s">
        <v>324</v>
      </c>
      <c r="C37" s="41">
        <v>3</v>
      </c>
    </row>
    <row r="38" spans="1:3" x14ac:dyDescent="0.2">
      <c r="A38" s="50">
        <v>13</v>
      </c>
      <c r="B38" s="41" t="s">
        <v>325</v>
      </c>
      <c r="C38" s="41">
        <v>3</v>
      </c>
    </row>
    <row r="39" spans="1:3" x14ac:dyDescent="0.2">
      <c r="A39" s="50">
        <v>14</v>
      </c>
      <c r="B39" s="41" t="s">
        <v>326</v>
      </c>
      <c r="C39" s="41">
        <v>3</v>
      </c>
    </row>
    <row r="40" spans="1:3" x14ac:dyDescent="0.2">
      <c r="A40" s="50">
        <v>15</v>
      </c>
      <c r="B40" s="41" t="s">
        <v>327</v>
      </c>
      <c r="C40" s="41">
        <v>3</v>
      </c>
    </row>
    <row r="41" spans="1:3" x14ac:dyDescent="0.2">
      <c r="A41" s="50">
        <v>16</v>
      </c>
      <c r="B41" s="41" t="s">
        <v>328</v>
      </c>
      <c r="C41" s="41">
        <v>3</v>
      </c>
    </row>
    <row r="42" spans="1:3" x14ac:dyDescent="0.2">
      <c r="A42" s="51">
        <v>17</v>
      </c>
      <c r="B42" s="42" t="s">
        <v>303</v>
      </c>
      <c r="C42" s="42">
        <v>4</v>
      </c>
    </row>
    <row r="43" spans="1:3" s="21" customFormat="1" x14ac:dyDescent="0.2">
      <c r="A43" s="148"/>
      <c r="B43" s="16"/>
      <c r="C43" s="16"/>
    </row>
    <row r="44" spans="1:3" x14ac:dyDescent="0.2">
      <c r="B44" s="1"/>
      <c r="C44" s="1"/>
    </row>
    <row r="45" spans="1:3" x14ac:dyDescent="0.2">
      <c r="B45" s="1"/>
      <c r="C45" s="1"/>
    </row>
    <row r="46" spans="1:3" x14ac:dyDescent="0.2">
      <c r="B46" s="18"/>
      <c r="C46" s="18"/>
    </row>
    <row r="47" spans="1:3" x14ac:dyDescent="0.2">
      <c r="B47" s="16"/>
      <c r="C47" s="16"/>
    </row>
    <row r="48" spans="1:3" x14ac:dyDescent="0.2">
      <c r="B48" s="16"/>
      <c r="C48" s="16"/>
    </row>
    <row r="49" spans="2:3" x14ac:dyDescent="0.2">
      <c r="B49" s="15"/>
      <c r="C49" s="15"/>
    </row>
    <row r="50" spans="2:3" ht="15" x14ac:dyDescent="0.2">
      <c r="B50" s="17"/>
      <c r="C50" s="17"/>
    </row>
    <row r="51" spans="2:3" ht="15" x14ac:dyDescent="0.2">
      <c r="B51" s="17"/>
      <c r="C51" s="17"/>
    </row>
    <row r="52" spans="2:3" ht="15" x14ac:dyDescent="0.2">
      <c r="B52" s="17"/>
      <c r="C52" s="17"/>
    </row>
    <row r="53" spans="2:3" x14ac:dyDescent="0.2">
      <c r="B53" s="16"/>
      <c r="C53" s="16"/>
    </row>
    <row r="54" spans="2:3" x14ac:dyDescent="0.2">
      <c r="B54" s="16"/>
      <c r="C54" s="16"/>
    </row>
  </sheetData>
  <phoneticPr fontId="7" type="noConversion"/>
  <pageMargins left="0.75" right="0.75" top="1" bottom="1" header="0.4921259845" footer="0.4921259845"/>
  <pageSetup paperSize="9" scale="59" orientation="portrait" horizontalDpi="1200" verticalDpi="1200" r:id="rId1"/>
  <headerFooter alignWithMargins="0">
    <oddFooter>&amp;L&amp;8&amp;Z&amp;F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42</v>
      </c>
    </row>
    <row r="2" spans="1:9" s="5" customFormat="1" x14ac:dyDescent="0.2">
      <c r="A2" s="4" t="s">
        <v>177</v>
      </c>
      <c r="B2" s="4" t="s">
        <v>43</v>
      </c>
      <c r="C2" s="4" t="s">
        <v>44</v>
      </c>
      <c r="D2" s="4" t="s">
        <v>45</v>
      </c>
      <c r="E2" s="4" t="s">
        <v>46</v>
      </c>
      <c r="F2" s="4" t="s">
        <v>47</v>
      </c>
      <c r="G2" s="4" t="s">
        <v>48</v>
      </c>
      <c r="H2" s="4" t="s">
        <v>49</v>
      </c>
      <c r="I2" s="4" t="s">
        <v>50</v>
      </c>
    </row>
    <row r="3" spans="1:9" ht="89.25" x14ac:dyDescent="0.2">
      <c r="A3" s="6">
        <v>2</v>
      </c>
      <c r="B3" s="6" t="s">
        <v>51</v>
      </c>
      <c r="C3" s="6" t="s">
        <v>52</v>
      </c>
      <c r="D3" s="6" t="s">
        <v>53</v>
      </c>
      <c r="E3" s="6"/>
      <c r="F3" s="6" t="s">
        <v>54</v>
      </c>
      <c r="G3" s="6" t="s">
        <v>55</v>
      </c>
      <c r="H3" s="6" t="s">
        <v>56</v>
      </c>
      <c r="I3" s="6" t="s">
        <v>57</v>
      </c>
    </row>
    <row r="4" spans="1:9" ht="76.5" x14ac:dyDescent="0.2">
      <c r="A4" s="6">
        <v>3</v>
      </c>
      <c r="B4" s="6" t="s">
        <v>58</v>
      </c>
      <c r="C4" s="6" t="s">
        <v>59</v>
      </c>
      <c r="D4" s="6" t="s">
        <v>53</v>
      </c>
      <c r="E4" s="6"/>
      <c r="F4" s="6" t="s">
        <v>60</v>
      </c>
      <c r="G4" s="6" t="s">
        <v>55</v>
      </c>
      <c r="H4" s="6" t="s">
        <v>61</v>
      </c>
      <c r="I4" s="6" t="s">
        <v>57</v>
      </c>
    </row>
    <row r="5" spans="1:9" ht="114.75" x14ac:dyDescent="0.2">
      <c r="A5" s="6">
        <v>4</v>
      </c>
      <c r="B5" s="6" t="s">
        <v>62</v>
      </c>
      <c r="C5" s="6" t="s">
        <v>63</v>
      </c>
      <c r="D5" s="6" t="s">
        <v>53</v>
      </c>
      <c r="E5" s="6" t="s">
        <v>64</v>
      </c>
      <c r="F5" s="6" t="s">
        <v>65</v>
      </c>
      <c r="G5" s="6" t="s">
        <v>55</v>
      </c>
      <c r="H5" s="6" t="s">
        <v>81</v>
      </c>
      <c r="I5" s="6" t="s">
        <v>82</v>
      </c>
    </row>
    <row r="6" spans="1:9" ht="76.5" x14ac:dyDescent="0.2">
      <c r="A6" s="6">
        <v>5</v>
      </c>
      <c r="B6" s="6" t="s">
        <v>83</v>
      </c>
      <c r="C6" s="6" t="s">
        <v>84</v>
      </c>
      <c r="D6" s="6" t="s">
        <v>53</v>
      </c>
      <c r="E6" s="6"/>
      <c r="F6" s="6" t="s">
        <v>85</v>
      </c>
      <c r="G6" s="6" t="s">
        <v>86</v>
      </c>
      <c r="H6" s="6" t="s">
        <v>87</v>
      </c>
      <c r="I6" s="6" t="s">
        <v>88</v>
      </c>
    </row>
    <row r="7" spans="1:9" ht="114.75" x14ac:dyDescent="0.2">
      <c r="A7" s="6">
        <v>6</v>
      </c>
      <c r="B7" s="6" t="s">
        <v>89</v>
      </c>
      <c r="C7" s="6" t="s">
        <v>90</v>
      </c>
      <c r="D7" s="6" t="s">
        <v>53</v>
      </c>
      <c r="E7" s="6" t="s">
        <v>91</v>
      </c>
      <c r="F7" s="6" t="s">
        <v>92</v>
      </c>
      <c r="G7" s="6" t="s">
        <v>93</v>
      </c>
      <c r="H7" s="6" t="s">
        <v>94</v>
      </c>
      <c r="I7" s="6" t="s">
        <v>95</v>
      </c>
    </row>
    <row r="8" spans="1:9" ht="76.5" x14ac:dyDescent="0.2">
      <c r="A8" s="6">
        <v>7</v>
      </c>
      <c r="B8" s="6" t="s">
        <v>96</v>
      </c>
      <c r="C8" s="6" t="s">
        <v>97</v>
      </c>
      <c r="D8" s="6" t="s">
        <v>53</v>
      </c>
      <c r="E8" s="6" t="s">
        <v>98</v>
      </c>
      <c r="F8" s="6" t="s">
        <v>99</v>
      </c>
      <c r="G8" s="6" t="s">
        <v>100</v>
      </c>
      <c r="H8" s="6" t="s">
        <v>101</v>
      </c>
      <c r="I8" s="6" t="s">
        <v>102</v>
      </c>
    </row>
    <row r="9" spans="1:9" ht="102" x14ac:dyDescent="0.2">
      <c r="A9" s="6">
        <v>8</v>
      </c>
      <c r="B9" s="6" t="s">
        <v>103</v>
      </c>
      <c r="C9" s="6" t="s">
        <v>104</v>
      </c>
      <c r="D9" s="6" t="s">
        <v>53</v>
      </c>
      <c r="E9" s="6" t="s">
        <v>105</v>
      </c>
      <c r="F9" s="6" t="s">
        <v>106</v>
      </c>
      <c r="G9" s="6" t="s">
        <v>107</v>
      </c>
      <c r="H9" s="6" t="s">
        <v>108</v>
      </c>
      <c r="I9" s="6" t="s">
        <v>109</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110</v>
      </c>
    </row>
    <row r="2" spans="1:9" s="5" customFormat="1" x14ac:dyDescent="0.2">
      <c r="A2" s="4" t="s">
        <v>177</v>
      </c>
      <c r="B2" s="4" t="s">
        <v>43</v>
      </c>
      <c r="C2" s="4" t="s">
        <v>44</v>
      </c>
      <c r="D2" s="4" t="s">
        <v>45</v>
      </c>
      <c r="E2" s="4" t="s">
        <v>46</v>
      </c>
      <c r="F2" s="4" t="s">
        <v>47</v>
      </c>
      <c r="G2" s="4" t="s">
        <v>48</v>
      </c>
      <c r="H2" s="4" t="s">
        <v>49</v>
      </c>
      <c r="I2" s="4" t="s">
        <v>50</v>
      </c>
    </row>
    <row r="3" spans="1:9" ht="63.75" x14ac:dyDescent="0.2">
      <c r="A3" s="6">
        <v>2</v>
      </c>
      <c r="B3" s="6" t="s">
        <v>51</v>
      </c>
      <c r="C3" s="6" t="s">
        <v>111</v>
      </c>
      <c r="D3" s="6" t="s">
        <v>112</v>
      </c>
      <c r="E3" s="6" t="s">
        <v>113</v>
      </c>
      <c r="F3" s="6" t="s">
        <v>114</v>
      </c>
      <c r="G3" s="6" t="s">
        <v>115</v>
      </c>
      <c r="H3" s="6" t="s">
        <v>116</v>
      </c>
      <c r="I3" s="6" t="s">
        <v>117</v>
      </c>
    </row>
    <row r="4" spans="1:9" ht="63.75" x14ac:dyDescent="0.2">
      <c r="A4" s="6">
        <v>3</v>
      </c>
      <c r="B4" s="6" t="s">
        <v>58</v>
      </c>
      <c r="C4" s="6" t="s">
        <v>118</v>
      </c>
      <c r="D4" s="6" t="s">
        <v>112</v>
      </c>
      <c r="E4" s="6" t="s">
        <v>113</v>
      </c>
      <c r="F4" s="6" t="s">
        <v>114</v>
      </c>
      <c r="G4" s="6" t="s">
        <v>115</v>
      </c>
      <c r="H4" s="6" t="s">
        <v>119</v>
      </c>
      <c r="I4" s="6" t="s">
        <v>117</v>
      </c>
    </row>
    <row r="5" spans="1:9" ht="76.5" x14ac:dyDescent="0.2">
      <c r="A5" s="6">
        <v>4</v>
      </c>
      <c r="B5" s="6" t="s">
        <v>62</v>
      </c>
      <c r="C5" s="6" t="s">
        <v>120</v>
      </c>
      <c r="D5" s="6" t="s">
        <v>121</v>
      </c>
      <c r="E5" s="6" t="s">
        <v>122</v>
      </c>
      <c r="F5" s="6" t="s">
        <v>123</v>
      </c>
      <c r="G5" s="6" t="s">
        <v>124</v>
      </c>
      <c r="H5" s="6" t="s">
        <v>125</v>
      </c>
      <c r="I5" s="6" t="s">
        <v>126</v>
      </c>
    </row>
    <row r="6" spans="1:9" ht="63.75" x14ac:dyDescent="0.2">
      <c r="A6" s="6">
        <v>5</v>
      </c>
      <c r="B6" s="6" t="s">
        <v>83</v>
      </c>
      <c r="C6" s="6" t="s">
        <v>127</v>
      </c>
      <c r="D6" s="6" t="s">
        <v>121</v>
      </c>
      <c r="E6" s="6" t="s">
        <v>113</v>
      </c>
      <c r="F6" s="6" t="s">
        <v>128</v>
      </c>
      <c r="G6" s="6" t="s">
        <v>129</v>
      </c>
      <c r="H6" s="6" t="s">
        <v>130</v>
      </c>
      <c r="I6" s="6" t="s">
        <v>131</v>
      </c>
    </row>
    <row r="7" spans="1:9" ht="114.75" x14ac:dyDescent="0.2">
      <c r="A7" s="6">
        <v>6</v>
      </c>
      <c r="B7" s="6" t="s">
        <v>89</v>
      </c>
      <c r="C7" s="6" t="s">
        <v>132</v>
      </c>
      <c r="D7" s="6" t="s">
        <v>121</v>
      </c>
      <c r="E7" s="6" t="s">
        <v>91</v>
      </c>
      <c r="F7" s="6" t="s">
        <v>123</v>
      </c>
      <c r="G7" s="6" t="s">
        <v>133</v>
      </c>
      <c r="H7" s="6" t="s">
        <v>134</v>
      </c>
      <c r="I7" s="6" t="s">
        <v>135</v>
      </c>
    </row>
    <row r="8" spans="1:9" ht="76.5" x14ac:dyDescent="0.2">
      <c r="A8" s="6">
        <v>7</v>
      </c>
      <c r="B8" s="6" t="s">
        <v>96</v>
      </c>
      <c r="C8" s="6" t="s">
        <v>136</v>
      </c>
      <c r="D8" s="6" t="s">
        <v>121</v>
      </c>
      <c r="E8" s="6" t="s">
        <v>137</v>
      </c>
      <c r="F8" s="6" t="s">
        <v>138</v>
      </c>
      <c r="G8" s="6" t="s">
        <v>139</v>
      </c>
      <c r="H8" s="6" t="s">
        <v>140</v>
      </c>
      <c r="I8" s="6" t="s">
        <v>141</v>
      </c>
    </row>
    <row r="9" spans="1:9" ht="102" x14ac:dyDescent="0.2">
      <c r="A9" s="6">
        <v>8</v>
      </c>
      <c r="B9" s="6" t="s">
        <v>103</v>
      </c>
      <c r="C9" s="6" t="s">
        <v>142</v>
      </c>
      <c r="D9" s="6" t="s">
        <v>121</v>
      </c>
      <c r="E9" s="6" t="s">
        <v>143</v>
      </c>
      <c r="F9" s="6" t="s">
        <v>144</v>
      </c>
      <c r="G9" s="6" t="s">
        <v>145</v>
      </c>
      <c r="H9" s="6" t="s">
        <v>146</v>
      </c>
      <c r="I9" s="6" t="s">
        <v>147</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18"/>
  <sheetViews>
    <sheetView topLeftCell="A15" workbookViewId="0">
      <selection activeCell="B26" sqref="B26"/>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148</v>
      </c>
    </row>
    <row r="2" spans="1:9" s="5" customFormat="1" x14ac:dyDescent="0.2">
      <c r="A2" s="4" t="s">
        <v>177</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151</v>
      </c>
      <c r="F4" s="6"/>
      <c r="G4" s="6"/>
      <c r="H4" s="6"/>
      <c r="I4" s="6"/>
    </row>
    <row r="5" spans="1:9" ht="127.5" x14ac:dyDescent="0.2">
      <c r="A5" s="6">
        <v>4</v>
      </c>
      <c r="B5" s="6" t="s">
        <v>316</v>
      </c>
      <c r="C5" s="6"/>
      <c r="D5" s="6" t="s">
        <v>150</v>
      </c>
      <c r="E5" s="6" t="s">
        <v>152</v>
      </c>
      <c r="F5" s="6"/>
      <c r="G5" s="6"/>
      <c r="H5" s="6"/>
      <c r="I5" s="6"/>
    </row>
    <row r="6" spans="1:9" ht="127.5" x14ac:dyDescent="0.2">
      <c r="A6" s="6">
        <v>5</v>
      </c>
      <c r="B6" s="6" t="s">
        <v>317</v>
      </c>
      <c r="C6" s="6"/>
      <c r="D6" s="6" t="s">
        <v>150</v>
      </c>
      <c r="E6" s="6" t="s">
        <v>153</v>
      </c>
      <c r="F6" s="6"/>
      <c r="G6" s="6"/>
      <c r="H6" s="6"/>
      <c r="I6" s="6"/>
    </row>
    <row r="7" spans="1:9" ht="89.25" x14ac:dyDescent="0.2">
      <c r="A7" s="6">
        <v>6</v>
      </c>
      <c r="B7" s="6" t="s">
        <v>318</v>
      </c>
      <c r="C7" s="6"/>
      <c r="D7" s="6" t="s">
        <v>154</v>
      </c>
      <c r="E7" s="6" t="s">
        <v>155</v>
      </c>
      <c r="F7" s="6"/>
      <c r="G7" s="6"/>
      <c r="H7" s="6"/>
      <c r="I7" s="6"/>
    </row>
    <row r="8" spans="1:9" ht="76.5" x14ac:dyDescent="0.2">
      <c r="A8" s="6">
        <v>7</v>
      </c>
      <c r="B8" s="6" t="s">
        <v>319</v>
      </c>
      <c r="C8" s="6"/>
      <c r="D8" s="6"/>
      <c r="E8" s="6" t="s">
        <v>156</v>
      </c>
      <c r="F8" s="6"/>
      <c r="G8" s="6"/>
      <c r="H8" s="6"/>
      <c r="I8" s="6"/>
    </row>
    <row r="9" spans="1:9" ht="25.5" x14ac:dyDescent="0.2">
      <c r="A9" s="6">
        <v>8</v>
      </c>
      <c r="B9" s="6" t="s">
        <v>320</v>
      </c>
      <c r="C9" s="6"/>
      <c r="D9" s="6"/>
      <c r="E9" s="6" t="s">
        <v>157</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19</v>
      </c>
      <c r="F11" s="6"/>
      <c r="G11" s="6"/>
      <c r="H11" s="6"/>
      <c r="I11" s="6"/>
    </row>
    <row r="12" spans="1:9" ht="76.5" x14ac:dyDescent="0.2">
      <c r="A12" s="6">
        <v>11</v>
      </c>
      <c r="B12" s="6" t="s">
        <v>323</v>
      </c>
      <c r="C12" s="6"/>
      <c r="D12" s="6"/>
      <c r="E12" s="6" t="s">
        <v>20</v>
      </c>
      <c r="F12" s="6"/>
      <c r="G12" s="6"/>
      <c r="H12" s="6"/>
      <c r="I12" s="6"/>
    </row>
    <row r="13" spans="1:9" ht="76.5" x14ac:dyDescent="0.2">
      <c r="A13" s="6">
        <v>12</v>
      </c>
      <c r="B13" s="6" t="s">
        <v>324</v>
      </c>
      <c r="C13" s="6"/>
      <c r="D13" s="6"/>
      <c r="E13" s="6" t="s">
        <v>21</v>
      </c>
      <c r="F13" s="6"/>
      <c r="G13" s="6"/>
      <c r="H13" s="6"/>
      <c r="I13" s="6"/>
    </row>
    <row r="14" spans="1:9" ht="76.5" x14ac:dyDescent="0.2">
      <c r="A14" s="6">
        <v>13</v>
      </c>
      <c r="B14" s="6" t="s">
        <v>325</v>
      </c>
      <c r="C14" s="6"/>
      <c r="D14" s="6"/>
      <c r="E14" s="6" t="s">
        <v>22</v>
      </c>
      <c r="F14" s="6"/>
      <c r="G14" s="6"/>
      <c r="H14" s="6"/>
      <c r="I14" s="6"/>
    </row>
    <row r="15" spans="1:9" ht="76.5" x14ac:dyDescent="0.2">
      <c r="A15" s="6">
        <v>14</v>
      </c>
      <c r="B15" s="6" t="s">
        <v>326</v>
      </c>
      <c r="C15" s="6"/>
      <c r="D15" s="6"/>
      <c r="E15" s="6" t="s">
        <v>23</v>
      </c>
      <c r="F15" s="6"/>
      <c r="G15" s="6"/>
      <c r="H15" s="6"/>
      <c r="I15" s="6"/>
    </row>
    <row r="16" spans="1:9" ht="76.5" x14ac:dyDescent="0.2">
      <c r="A16" s="6">
        <v>15</v>
      </c>
      <c r="B16" s="6" t="s">
        <v>327</v>
      </c>
      <c r="C16" s="6"/>
      <c r="D16" s="6"/>
      <c r="E16" s="6" t="s">
        <v>24</v>
      </c>
      <c r="F16" s="6"/>
      <c r="G16" s="6"/>
      <c r="H16" s="6"/>
      <c r="I16" s="6"/>
    </row>
    <row r="17" spans="1:9" ht="76.5" x14ac:dyDescent="0.2">
      <c r="A17" s="6">
        <v>16</v>
      </c>
      <c r="B17" s="6" t="s">
        <v>328</v>
      </c>
      <c r="C17" s="6"/>
      <c r="D17" s="6"/>
      <c r="E17" s="6" t="s">
        <v>25</v>
      </c>
      <c r="F17" s="6"/>
      <c r="G17" s="6"/>
      <c r="H17" s="6"/>
      <c r="I17" s="6"/>
    </row>
    <row r="18" spans="1:9" ht="38.25" x14ac:dyDescent="0.2">
      <c r="A18" s="6">
        <v>17</v>
      </c>
      <c r="B18" s="6" t="s">
        <v>303</v>
      </c>
      <c r="C18" s="6"/>
      <c r="D18" s="6"/>
      <c r="E18" s="6" t="s">
        <v>159</v>
      </c>
      <c r="F18" s="6"/>
      <c r="G18" s="6" t="s">
        <v>158</v>
      </c>
      <c r="H18" s="6" t="s">
        <v>158</v>
      </c>
      <c r="I18" s="6" t="s">
        <v>158</v>
      </c>
    </row>
  </sheetData>
  <phoneticPr fontId="7"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8"/>
  <sheetViews>
    <sheetView topLeftCell="A13" zoomScaleNormal="100" workbookViewId="0">
      <selection activeCell="D29" sqref="D29"/>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160</v>
      </c>
    </row>
    <row r="2" spans="1:9" s="5" customFormat="1" x14ac:dyDescent="0.2">
      <c r="A2" s="4" t="s">
        <v>176</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161</v>
      </c>
      <c r="F4" s="6"/>
      <c r="G4" s="6"/>
      <c r="H4" s="6"/>
      <c r="I4" s="6"/>
    </row>
    <row r="5" spans="1:9" ht="127.5" x14ac:dyDescent="0.2">
      <c r="A5" s="6">
        <v>4</v>
      </c>
      <c r="B5" s="6" t="s">
        <v>316</v>
      </c>
      <c r="C5" s="6"/>
      <c r="D5" s="6" t="s">
        <v>150</v>
      </c>
      <c r="E5" s="6" t="s">
        <v>162</v>
      </c>
      <c r="F5" s="6"/>
      <c r="G5" s="6"/>
      <c r="H5" s="6"/>
      <c r="I5" s="6"/>
    </row>
    <row r="6" spans="1:9" ht="127.5" x14ac:dyDescent="0.2">
      <c r="A6" s="6">
        <v>5</v>
      </c>
      <c r="B6" s="6" t="s">
        <v>317</v>
      </c>
      <c r="C6" s="6"/>
      <c r="D6" s="6" t="s">
        <v>150</v>
      </c>
      <c r="E6" s="6" t="s">
        <v>163</v>
      </c>
      <c r="F6" s="6"/>
      <c r="G6" s="6"/>
      <c r="H6" s="6"/>
      <c r="I6" s="6"/>
    </row>
    <row r="7" spans="1:9" ht="89.25" x14ac:dyDescent="0.2">
      <c r="A7" s="6">
        <v>6</v>
      </c>
      <c r="B7" s="6" t="s">
        <v>318</v>
      </c>
      <c r="C7" s="6"/>
      <c r="D7" s="6" t="s">
        <v>164</v>
      </c>
      <c r="E7" s="6" t="s">
        <v>165</v>
      </c>
      <c r="F7" s="6"/>
      <c r="G7" s="6"/>
      <c r="H7" s="6"/>
      <c r="I7" s="6"/>
    </row>
    <row r="8" spans="1:9" ht="76.5" x14ac:dyDescent="0.2">
      <c r="A8" s="6">
        <v>7</v>
      </c>
      <c r="B8" s="6" t="s">
        <v>319</v>
      </c>
      <c r="C8" s="6"/>
      <c r="D8" s="6"/>
      <c r="E8" s="6" t="s">
        <v>166</v>
      </c>
      <c r="F8" s="6" t="s">
        <v>167</v>
      </c>
      <c r="G8" s="6"/>
      <c r="H8" s="6"/>
      <c r="I8" s="6"/>
    </row>
    <row r="9" spans="1:9" ht="25.5" x14ac:dyDescent="0.2">
      <c r="A9" s="6">
        <v>8</v>
      </c>
      <c r="B9" s="6" t="s">
        <v>320</v>
      </c>
      <c r="C9" s="6"/>
      <c r="D9" s="6"/>
      <c r="E9" s="6" t="s">
        <v>159</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20</v>
      </c>
      <c r="F11" s="6"/>
      <c r="G11" s="6"/>
      <c r="H11" s="6"/>
      <c r="I11" s="6"/>
    </row>
    <row r="12" spans="1:9" ht="76.5" x14ac:dyDescent="0.2">
      <c r="A12" s="6">
        <v>11</v>
      </c>
      <c r="B12" s="6" t="s">
        <v>323</v>
      </c>
      <c r="C12" s="6"/>
      <c r="D12" s="6"/>
      <c r="E12" s="6" t="s">
        <v>21</v>
      </c>
      <c r="F12" s="6"/>
      <c r="G12" s="6"/>
      <c r="H12" s="6"/>
      <c r="I12" s="6"/>
    </row>
    <row r="13" spans="1:9" ht="76.5" x14ac:dyDescent="0.2">
      <c r="A13" s="6">
        <v>12</v>
      </c>
      <c r="B13" s="6" t="s">
        <v>324</v>
      </c>
      <c r="C13" s="6"/>
      <c r="D13" s="6"/>
      <c r="E13" s="6" t="s">
        <v>22</v>
      </c>
      <c r="F13" s="6"/>
      <c r="G13" s="6"/>
      <c r="H13" s="6"/>
      <c r="I13" s="6"/>
    </row>
    <row r="14" spans="1:9" ht="76.5" x14ac:dyDescent="0.2">
      <c r="A14" s="6">
        <v>13</v>
      </c>
      <c r="B14" s="6" t="s">
        <v>325</v>
      </c>
      <c r="C14" s="6"/>
      <c r="D14" s="6"/>
      <c r="E14" s="6" t="s">
        <v>26</v>
      </c>
      <c r="F14" s="6"/>
      <c r="G14" s="6"/>
      <c r="H14" s="6"/>
      <c r="I14" s="6"/>
    </row>
    <row r="15" spans="1:9" ht="76.5" x14ac:dyDescent="0.2">
      <c r="A15" s="6">
        <v>14</v>
      </c>
      <c r="B15" s="6" t="s">
        <v>326</v>
      </c>
      <c r="C15" s="6"/>
      <c r="D15" s="6"/>
      <c r="E15" s="6" t="s">
        <v>24</v>
      </c>
      <c r="F15" s="6"/>
      <c r="G15" s="6"/>
      <c r="H15" s="6"/>
      <c r="I15" s="6"/>
    </row>
    <row r="16" spans="1:9" ht="76.5" x14ac:dyDescent="0.2">
      <c r="A16" s="6">
        <v>15</v>
      </c>
      <c r="B16" s="6" t="s">
        <v>327</v>
      </c>
      <c r="C16" s="6"/>
      <c r="D16" s="6"/>
      <c r="E16" s="6" t="s">
        <v>25</v>
      </c>
      <c r="F16" s="6"/>
      <c r="G16" s="6"/>
      <c r="H16" s="6"/>
      <c r="I16" s="6"/>
    </row>
    <row r="17" spans="1:9" ht="76.5" x14ac:dyDescent="0.2">
      <c r="A17" s="6">
        <v>16</v>
      </c>
      <c r="B17" s="6" t="s">
        <v>328</v>
      </c>
      <c r="C17" s="6"/>
      <c r="D17" s="6"/>
      <c r="E17" s="6" t="s">
        <v>27</v>
      </c>
      <c r="F17" s="6"/>
      <c r="G17" s="6"/>
      <c r="H17" s="6"/>
      <c r="I17" s="6"/>
    </row>
    <row r="18" spans="1:9" ht="38.25" x14ac:dyDescent="0.2">
      <c r="A18" s="6">
        <v>17</v>
      </c>
      <c r="B18" s="6" t="s">
        <v>303</v>
      </c>
      <c r="C18" s="6"/>
      <c r="D18" s="6"/>
      <c r="E18" s="6" t="s">
        <v>168</v>
      </c>
      <c r="F18" s="6"/>
      <c r="G18" s="6" t="s">
        <v>158</v>
      </c>
      <c r="H18" s="6" t="s">
        <v>158</v>
      </c>
      <c r="I18" s="6" t="s">
        <v>158</v>
      </c>
    </row>
  </sheetData>
  <phoneticPr fontId="7" type="noConversion"/>
  <pageMargins left="0.75" right="0.75" top="1" bottom="1" header="0.4921259845" footer="0.4921259845"/>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Verantwortlich_x0020_für_x0020_Freigabe xmlns="65a90e29-f543-47b4-9f02-b394aba9522b">3</Verantwortlich_x0020_für_x0020_Freigabe>
    <Dok-Nr. xmlns="65a90e29-f543-47b4-9f02-b394aba9522b">802.2.02</Dok-Nr.>
    <Verantwortlich_x0020_für_x0020_Dokument xmlns="65a90e29-f543-47b4-9f02-b394aba9522b">1</Verantwortlich_x0020_für_x0020_Dokument>
    <Prozesse_x0020_Wald xmlns="65a90e29-f543-47b4-9f02-b394aba9522b">8</Prozesse_x0020_Wald>
    <_dlc_ExpireDateSaved xmlns="http://schemas.microsoft.com/sharepoint/v3" xsi:nil="true"/>
    <_dlc_ExpireDate xmlns="http://schemas.microsoft.com/sharepoint/v3">2014-11-12T17:07:15+00:00</_dlc_ExpireDate>
    <Vorlage xmlns="65a90e29-f543-47b4-9f02-b394aba9522b">true</Vorlage>
    <Aufgaben_x0020_Wald xmlns="8f5e7ae1-c31b-41ab-a022-53294d33c7e6">60</Aufgaben_x0020_Wa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ct:contentTypeSchema xmlns:ct="http://schemas.microsoft.com/office/2006/metadata/contentType" xmlns:ma="http://schemas.microsoft.com/office/2006/metadata/properties/metaAttributes" ct:_="" ma:_="" ma:contentTypeName="2 internes Dokument" ma:contentTypeID="0x010100A58DFC7C8783764BACD84BE6B9D5AF12010800BF17537A2CA1824D80CB68EDC1F7F81C" ma:contentTypeVersion="24" ma:contentTypeDescription="Weisung, Richtlinie, Anleitung etc." ma:contentTypeScope="" ma:versionID="4721cdcb39cf78651ee34692aba14a2d">
  <xsd:schema xmlns:xsd="http://www.w3.org/2001/XMLSchema" xmlns:xs="http://www.w3.org/2001/XMLSchema" xmlns:p="http://schemas.microsoft.com/office/2006/metadata/properties" xmlns:ns1="http://schemas.microsoft.com/sharepoint/v3" xmlns:ns2="65a90e29-f543-47b4-9f02-b394aba9522b" xmlns:ns3="8f5e7ae1-c31b-41ab-a022-53294d33c7e6" xmlns:ns4="a1fe9a18-c3bd-4b28-94cb-e4620cf0a385" targetNamespace="http://schemas.microsoft.com/office/2006/metadata/properties" ma:root="true" ma:fieldsID="388d04b98e113bfaf616d905cd4f4d97" ns1:_="" ns2:_="" ns3:_="" ns4:_="">
    <xsd:import namespace="http://schemas.microsoft.com/sharepoint/v3"/>
    <xsd:import namespace="65a90e29-f543-47b4-9f02-b394aba9522b"/>
    <xsd:import namespace="8f5e7ae1-c31b-41ab-a022-53294d33c7e6"/>
    <xsd:import namespace="a1fe9a18-c3bd-4b28-94cb-e4620cf0a385"/>
    <xsd:element name="properties">
      <xsd:complexType>
        <xsd:sequence>
          <xsd:element name="documentManagement">
            <xsd:complexType>
              <xsd:all>
                <xsd:element ref="ns2:Prozesse_x0020_Wald"/>
                <xsd:element ref="ns3:Aufgaben_x0020_Wald"/>
                <xsd:element ref="ns2:Dok-Nr."/>
                <xsd:element ref="ns2:Verantwortlich_x0020_für_x0020_Dokument"/>
                <xsd:element ref="ns2:Verantwortlich_x0020_für_x0020_Freigabe"/>
                <xsd:element ref="ns4:_dlc_Exempt" minOccurs="0"/>
                <xsd:element ref="ns1:_dlc_ExpireDateSaved" minOccurs="0"/>
                <xsd:element ref="ns1:_dlc_ExpireDate" minOccurs="0"/>
                <xsd:element ref="ns2:Vorl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3" nillable="true" ma:displayName="Ursprüngliches Ablaufdatum" ma:hidden="true" ma:internalName="_dlc_ExpireDateSaved" ma:readOnly="true">
      <xsd:simpleType>
        <xsd:restriction base="dms:DateTime"/>
      </xsd:simpleType>
    </xsd:element>
    <xsd:element name="_dlc_ExpireDate" ma:index="14"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Wald" ma:index="1" ma:displayName="Prozesse Wald" ma:list="{fcef8feb-833a-40c5-bff4-9eba0e34b071}" ma:internalName="Prozesse_x0020_Wald" ma:readOnly="false"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4"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5" ma:displayName="Freigabe" ma:list="{76c2ace6-0ff8-471d-9bd0-5fee9724b619}" ma:internalName="Verantwortlich_x0020_f_x00fc_r_x0020_Freigabe" ma:showField="Title" ma:web="65a90e29-f543-47b4-9f02-b394aba9522b">
      <xsd:simpleType>
        <xsd:restriction base="dms:Lookup"/>
      </xsd:simpleType>
    </xsd:element>
    <xsd:element name="Vorlage" ma:index="16"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5e7ae1-c31b-41ab-a022-53294d33c7e6" elementFormDefault="qualified">
    <xsd:import namespace="http://schemas.microsoft.com/office/2006/documentManagement/types"/>
    <xsd:import namespace="http://schemas.microsoft.com/office/infopath/2007/PartnerControls"/>
    <xsd:element name="Aufgaben_x0020_Wald" ma:index="2" ma:displayName="Aufgabe" ma:indexed="true" ma:list="{3913a026-36ac-4e94-b288-581454dd8481}" ma:internalName="Aufgaben_x0020_Wald" ma:readOnly="false" ma:showField="Title" ma:web="8f5e7ae1-c31b-41ab-a022-53294d33c7e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1fe9a18-c3bd-4b28-94cb-e4620cf0a385" elementFormDefault="qualified">
    <xsd:import namespace="http://schemas.microsoft.com/office/2006/documentManagement/types"/>
    <xsd:import namespace="http://schemas.microsoft.com/office/infopath/2007/PartnerControls"/>
    <xsd:element name="_dlc_Exempt" ma:index="12"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69FEC7E6-0DC8-4FCF-B9B7-23516E61F7BD}">
  <ds:schemaRefs>
    <ds:schemaRef ds:uri="http://schemas.microsoft.com/office/infopath/2007/PartnerControls"/>
    <ds:schemaRef ds:uri="8f5e7ae1-c31b-41ab-a022-53294d33c7e6"/>
    <ds:schemaRef ds:uri="http://purl.org/dc/dcmitype/"/>
    <ds:schemaRef ds:uri="a1fe9a18-c3bd-4b28-94cb-e4620cf0a385"/>
    <ds:schemaRef ds:uri="http://schemas.microsoft.com/office/2006/documentManagement/types"/>
    <ds:schemaRef ds:uri="http://schemas.microsoft.com/office/2006/metadata/properties"/>
    <ds:schemaRef ds:uri="http://schemas.microsoft.com/sharepoint/v3"/>
    <ds:schemaRef ds:uri="http://schemas.openxmlformats.org/package/2006/metadata/core-properties"/>
    <ds:schemaRef ds:uri="http://purl.org/dc/terms/"/>
    <ds:schemaRef ds:uri="65a90e29-f543-47b4-9f02-b394aba9522b"/>
    <ds:schemaRef ds:uri="http://www.w3.org/XML/1998/namespace"/>
    <ds:schemaRef ds:uri="http://purl.org/dc/elements/1.1/"/>
  </ds:schemaRefs>
</ds:datastoreItem>
</file>

<file path=customXml/itemProps2.xml><?xml version="1.0" encoding="utf-8"?>
<ds:datastoreItem xmlns:ds="http://schemas.openxmlformats.org/officeDocument/2006/customXml" ds:itemID="{DAD730C8-E615-42D4-9871-E489C2A6FDF3}">
  <ds:schemaRefs>
    <ds:schemaRef ds:uri="http://schemas.microsoft.com/sharepoint/v3/contenttype/forms"/>
  </ds:schemaRefs>
</ds:datastoreItem>
</file>

<file path=customXml/itemProps3.xml><?xml version="1.0" encoding="utf-8"?>
<ds:datastoreItem xmlns:ds="http://schemas.openxmlformats.org/officeDocument/2006/customXml" ds:itemID="{9C84FBDA-2E5B-4BC3-A794-17652FDDA43B}">
  <ds:schemaRefs>
    <ds:schemaRef ds:uri="http://schemas.microsoft.com/office/2006/metadata/customXsn"/>
  </ds:schemaRefs>
</ds:datastoreItem>
</file>

<file path=customXml/itemProps4.xml><?xml version="1.0" encoding="utf-8"?>
<ds:datastoreItem xmlns:ds="http://schemas.openxmlformats.org/officeDocument/2006/customXml" ds:itemID="{9223E084-895A-486D-9F05-7E862BFF826C}">
  <ds:schemaRefs>
    <ds:schemaRef ds:uri="http://schemas.microsoft.com/sharepoint/events"/>
  </ds:schemaRefs>
</ds:datastoreItem>
</file>

<file path=customXml/itemProps5.xml><?xml version="1.0" encoding="utf-8"?>
<ds:datastoreItem xmlns:ds="http://schemas.openxmlformats.org/officeDocument/2006/customXml" ds:itemID="{F5995FE0-2BC8-40A5-B943-DB7FD04D2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8f5e7ae1-c31b-41ab-a022-53294d33c7e6"/>
    <ds:schemaRef ds:uri="a1fe9a18-c3bd-4b28-94cb-e4620cf0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D9DDDE34-5B61-4A06-9CA4-B7C788EF1D0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21</vt:i4>
      </vt:variant>
    </vt:vector>
  </HeadingPairs>
  <TitlesOfParts>
    <vt:vector size="30" baseType="lpstr">
      <vt:lpstr>NaiS_Formular_5</vt:lpstr>
      <vt:lpstr>Form 2 Rück</vt:lpstr>
      <vt:lpstr>Eingangswerte_SW</vt:lpstr>
      <vt:lpstr>Gemeindeverzeichnis</vt:lpstr>
      <vt:lpstr>STAOGR_NATGEF</vt:lpstr>
      <vt:lpstr>Staotyp_minimal</vt:lpstr>
      <vt:lpstr>Staotyp_ideal</vt:lpstr>
      <vt:lpstr>Natgef_minimal</vt:lpstr>
      <vt:lpstr>Natgef_ideal</vt:lpstr>
      <vt:lpstr>ATT_CBX</vt:lpstr>
      <vt:lpstr>ATT_RO</vt:lpstr>
      <vt:lpstr>ATT_TYPE</vt:lpstr>
      <vt:lpstr>ATT_URL</vt:lpstr>
      <vt:lpstr>ATT_WNU_ID</vt:lpstr>
      <vt:lpstr>Eingangswerte_SW!Druckbereich</vt:lpstr>
      <vt:lpstr>NaiS_Formular_5!Druckbereich</vt:lpstr>
      <vt:lpstr>Natgef_ideal!Druckbereich</vt:lpstr>
      <vt:lpstr>Gemeindeverzeichnis!Drucktitel</vt:lpstr>
      <vt:lpstr>MwSt</vt:lpstr>
      <vt:lpstr>PL_extern_Gew_RO</vt:lpstr>
      <vt:lpstr>PL_extern_max</vt:lpstr>
      <vt:lpstr>PL_extern_max_min_Anz_WE</vt:lpstr>
      <vt:lpstr>PL_extern_min</vt:lpstr>
      <vt:lpstr>PL_Refoe</vt:lpstr>
      <vt:lpstr>PL_Stundenansatz</vt:lpstr>
      <vt:lpstr>SW_Bonus_1</vt:lpstr>
      <vt:lpstr>SW_Bonus_2</vt:lpstr>
      <vt:lpstr>SW_Gemeinde</vt:lpstr>
      <vt:lpstr>SW_Sockel_BHSW</vt:lpstr>
      <vt:lpstr>SW_Sockel_BSW</vt:lpstr>
    </vt:vector>
  </TitlesOfParts>
  <Company>Kantonale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NaiS Formular Kanton Luzern</dc:title>
  <dc:subject>Schutzwald</dc:subject>
  <dc:creator>Markus Müller Egli</dc:creator>
  <dc:description>Nachträgliche Ergänzungen in V1.0:_x000d_
- Makro AdressKopie Beitragsempfänger korrigiert_x000d_
- Einfügen Fussnotenblatt</dc:description>
  <cp:lastModifiedBy>Stofer Fabian</cp:lastModifiedBy>
  <cp:lastPrinted>2019-07-05T09:45:48Z</cp:lastPrinted>
  <dcterms:created xsi:type="dcterms:W3CDTF">2006-12-13T11:30:50Z</dcterms:created>
  <dcterms:modified xsi:type="dcterms:W3CDTF">2024-02-27T15:29:04Z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0x010100A58DFC7C8783764BACD84BE6B9D5AF12010800BF17537A2CA1824D80CB68EDC1F7F81C</vt:lpwstr>
  </property>
  <property fmtid="{D5CDD505-2E9C-101B-9397-08002B2CF9AE}" pid="3" name="_dlc_policyId">
    <vt:lpwstr>0x010100A58DFC7C8783764BACD84BE6B9D5AF12|1174067102</vt:lpwstr>
  </property>
  <property fmtid="{D5CDD505-2E9C-101B-9397-08002B2CF9AE}" pid="4"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ies>
</file>