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DieseArbeitsmappe" defaultThemeVersion="124226"/>
  <mc:AlternateContent xmlns:mc="http://schemas.openxmlformats.org/markup-compatibility/2006">
    <mc:Choice Requires="x15">
      <x15ac:absPath xmlns:x15ac="http://schemas.microsoft.com/office/spreadsheetml/2010/11/ac" url="C:\Users\00404564\Downloads\Neuer Ordner\"/>
    </mc:Choice>
  </mc:AlternateContent>
  <bookViews>
    <workbookView xWindow="-90" yWindow="-90" windowWidth="23235" windowHeight="12555" tabRatio="883" activeTab="2"/>
  </bookViews>
  <sheets>
    <sheet name="NaiS_Form2_LU_WirkA" sheetId="15" r:id="rId1"/>
    <sheet name="Form 2 Rück" sheetId="39" r:id="rId2"/>
    <sheet name="Form 2 Rück_2017_2019" sheetId="41" r:id="rId3"/>
    <sheet name="Eingangswerte_SW" sheetId="38" state="hidden" r:id="rId4"/>
    <sheet name="Gemeindeverzeichnis" sheetId="23" state="hidden" r:id="rId5"/>
    <sheet name="STAOGR_NATGEF" sheetId="24" state="hidden" r:id="rId6"/>
    <sheet name="Staotyp_minimal" sheetId="21" state="hidden" r:id="rId7"/>
    <sheet name="Staotyp_ideal" sheetId="22" state="hidden" r:id="rId8"/>
    <sheet name="Natgef_minimal" sheetId="20" state="hidden" r:id="rId9"/>
    <sheet name="Natgef_ideal" sheetId="19" state="hidden" r:id="rId10"/>
  </sheets>
  <externalReferences>
    <externalReference r:id="rId11"/>
    <externalReference r:id="rId12"/>
  </externalReferences>
  <definedNames>
    <definedName name="Anz_WE">#REF!</definedName>
    <definedName name="Anz_WE_RO">#REF!</definedName>
    <definedName name="ATT_CBX">NaiS_Form2_LU_WirkA!$M$1</definedName>
    <definedName name="ATT_RO">NaiS_Form2_LU_WirkA!$I$1</definedName>
    <definedName name="ATT_TYPE">NaiS_Form2_LU_WirkA!$J$1</definedName>
    <definedName name="ATT_URL">NaiS_Form2_LU_WirkA!$H$1</definedName>
    <definedName name="ATT_WNU_ID">NaiS_Form2_LU_WirkA!$L$1</definedName>
    <definedName name="Auszahlungsadresse">#REF!</definedName>
    <definedName name="BHSW_Flaeche">#REF!</definedName>
    <definedName name="BHSW_Flaeche_WP">#REF!</definedName>
    <definedName name="BSW_Flaeche">#REF!</definedName>
    <definedName name="BSW_Flaeche_WP">#REF!</definedName>
    <definedName name="_xlnm.Print_Area" localSheetId="3">Eingangswerte_SW!$B$1:$F$46</definedName>
    <definedName name="_xlnm.Print_Area" localSheetId="1">'Form 2 Rück'!$A$1:$E$32</definedName>
    <definedName name="_xlnm.Print_Area" localSheetId="2">'Form 2 Rück_2017_2019'!$A$1:$E$28</definedName>
    <definedName name="_xlnm.Print_Area" localSheetId="0">NaiS_Form2_LU_WirkA!$B$1:$V$59</definedName>
    <definedName name="_xlnm.Print_Area" localSheetId="9">Natgef_ideal!$A$1:$I$18</definedName>
    <definedName name="_xlnm.Print_Titles" localSheetId="4">Gemeindeverzeichnis!$9:$9</definedName>
    <definedName name="G_Baul_defBeitrag">#REF!</definedName>
    <definedName name="G_Baul_Offerte">#REF!</definedName>
    <definedName name="G_Baul_Offerte_pauschal_Abr">#REF!</definedName>
    <definedName name="G_defBeitrag">#REF!</definedName>
    <definedName name="G_defBeitrag_G">#REF!</definedName>
    <definedName name="G_defBeitrag_inklBL">#REF!</definedName>
    <definedName name="G_Kostentraeger">#REF!</definedName>
    <definedName name="G_Offerte">#REF!</definedName>
    <definedName name="G_Offerte_G">#REF!</definedName>
    <definedName name="G_Offerte_inklBL">#REF!</definedName>
    <definedName name="G_Offerte_pauschal">#REF!</definedName>
    <definedName name="G_Offerte_pauschal_Abr">#REF!</definedName>
    <definedName name="G_Offerte_pauschal_Abr_G">#REF!</definedName>
    <definedName name="G_Offerte_pauschal_Abr_inklBL">#REF!</definedName>
    <definedName name="G_Offerte_pauschal_G">#REF!</definedName>
    <definedName name="G_Offerte_pauschal_inklBL">#REF!</definedName>
    <definedName name="G_Offerte_pauschal_x">#REF!</definedName>
    <definedName name="MwSt">Eingangswerte_SW!$F$45</definedName>
    <definedName name="PL_extern_Gew_RO">Eingangswerte_SW!$F$42</definedName>
    <definedName name="PL_extern_max">Eingangswerte_SW!$F$40</definedName>
    <definedName name="PL_extern_max_min_Anz_WE">Eingangswerte_SW!$F$41</definedName>
    <definedName name="PL_extern_min">Eingangswerte_SW!$F$39</definedName>
    <definedName name="PL_Refoe">Eingangswerte_SW!$F$38</definedName>
    <definedName name="PL_Stundenansatz">Eingangswerte_SW!$F$44</definedName>
    <definedName name="SW_Anforderungen_def">#REF!</definedName>
    <definedName name="SW_Anforderungen_Voranschlag">#REF!</definedName>
    <definedName name="SW_Anz_WE">#REF!</definedName>
    <definedName name="SW_Anz_WE_RO">#REF!</definedName>
    <definedName name="SW_Bank">#REF!</definedName>
    <definedName name="SW_Bank_Filiale">#REF!</definedName>
    <definedName name="SW_Bank_PLZ_Ort">#REF!</definedName>
    <definedName name="SW_Baul_besAufwand">#REF!</definedName>
    <definedName name="SW_Baul_defBeitrag">#REF!</definedName>
    <definedName name="SW_Baul_Offerte">#REF!</definedName>
    <definedName name="SW_Baul_Voranschlag">#REF!</definedName>
    <definedName name="SW_besAufwand_Bauleitung">#REF!</definedName>
    <definedName name="SW_Bonus_1">Eingangswerte_SW!$F$13</definedName>
    <definedName name="SW_Bonus_2">Eingangswerte_SW!$F$14</definedName>
    <definedName name="SW_Bonus_Kuerzung">#REF!</definedName>
    <definedName name="SW_defBeitrag">#REF!</definedName>
    <definedName name="SW_defBeitrag_BK">#REF!</definedName>
    <definedName name="SW_defBeitrag_G">#REF!</definedName>
    <definedName name="SW_defBeitrag_inklBL">#REF!</definedName>
    <definedName name="SW_defBetrag">#REF!</definedName>
    <definedName name="SW_Gemeinde">NaiS_Form2_LU_WirkA!$D$3</definedName>
    <definedName name="SW_IBAN">#REF!</definedName>
    <definedName name="SW_Nutzniesser">#REF!</definedName>
    <definedName name="SW_Nutzniesser_Proz">#REF!</definedName>
    <definedName name="SW_Offerte">#REF!</definedName>
    <definedName name="SW_Offerte_Abr">#REF!</definedName>
    <definedName name="SW_Offerte_Abr_BK">#REF!</definedName>
    <definedName name="SW_Offerte_Abr_G">#REF!</definedName>
    <definedName name="SW_Offerte_Abr_inklBL">#REF!</definedName>
    <definedName name="SW_Offerte_BK">#REF!</definedName>
    <definedName name="SW_Offerte_BL">#REF!</definedName>
    <definedName name="SW_Offerte_G">#REF!</definedName>
    <definedName name="SW_Offerte_tot">#REF!</definedName>
    <definedName name="SW_Sockel_BHSW">Eingangswerte_SW!$F$11</definedName>
    <definedName name="SW_Sockel_BSW">Eingangswerte_SW!$F$10</definedName>
    <definedName name="SW_Sockel_def">#REF!</definedName>
    <definedName name="SW_Sockel_Offerte">#REF!</definedName>
    <definedName name="SW_Sockel_Offerte_Abr">#REF!</definedName>
    <definedName name="SW_Sockel_Voranschlag">#REF!</definedName>
    <definedName name="SW_SockelPH_def">#REF!</definedName>
    <definedName name="SW_SockelPH_Voranschlag">#REF!</definedName>
    <definedName name="SW_Voranschlag_BK">#REF!</definedName>
    <definedName name="SW_Voranschlag_G">#REF!</definedName>
    <definedName name="SW_Voranschlag_ha">#REF!</definedName>
    <definedName name="SW_Voranschlag_inklBL">#REF!</definedName>
    <definedName name="SW_Voranschlag_tot">#REF!</definedName>
    <definedName name="WP_Eingr_Flaeche">#REF!</definedName>
    <definedName name="WP_Eingr_Name">#REF!</definedName>
    <definedName name="WP_Gemeinde">#REF!</definedName>
    <definedName name="WP_Ges_Nr">#REF!</definedName>
    <definedName name="WP_Waldorg">#REF!</definedName>
    <definedName name="WP_wnuID">#REF!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 i="41" l="1"/>
  <c r="E1" i="39" l="1"/>
  <c r="F7" i="23" l="1"/>
  <c r="E7" i="23"/>
  <c r="D7" i="23"/>
  <c r="C9" i="24"/>
  <c r="C23" i="24"/>
  <c r="D36" i="15"/>
  <c r="D41" i="15"/>
  <c r="C41" i="15"/>
  <c r="C36" i="15"/>
  <c r="D31" i="15"/>
  <c r="C31" i="15"/>
  <c r="D26" i="15"/>
  <c r="C26" i="15"/>
  <c r="D21" i="15"/>
  <c r="C21" i="15"/>
  <c r="D16" i="15"/>
  <c r="C16" i="15"/>
  <c r="D11" i="15"/>
  <c r="C11" i="15"/>
  <c r="B23" i="24"/>
  <c r="B9" i="24"/>
  <c r="B7" i="23"/>
  <c r="C7" i="23"/>
  <c r="B5" i="24" l="1"/>
  <c r="C5" i="24"/>
  <c r="U5" i="15" s="1"/>
</calcChain>
</file>

<file path=xl/sharedStrings.xml><?xml version="1.0" encoding="utf-8"?>
<sst xmlns="http://schemas.openxmlformats.org/spreadsheetml/2006/main" count="726" uniqueCount="555">
  <si>
    <t>Werthenstein</t>
  </si>
  <si>
    <t>wer</t>
  </si>
  <si>
    <t>Vorlage für Pfeile</t>
  </si>
  <si>
    <t>von hier hinüberziehen</t>
  </si>
  <si>
    <t>2.1.2</t>
  </si>
  <si>
    <t>2.2.5</t>
  </si>
  <si>
    <t>Datum:</t>
  </si>
  <si>
    <t>BearbeiterIn:</t>
  </si>
  <si>
    <t xml:space="preserve"> - Aufwuchs</t>
  </si>
  <si>
    <t>(bis und mit Dickung, 40 cm
Höhe bis 12 cm BHD)</t>
  </si>
  <si>
    <t xml:space="preserve">Bestandes- und 
Einzelbaummerkmale 
</t>
  </si>
  <si>
    <t xml:space="preserve">    Stammzahl)</t>
  </si>
  <si>
    <t xml:space="preserve">  (Kronenentwicklung,</t>
  </si>
  <si>
    <t>● Mischung</t>
  </si>
  <si>
    <t xml:space="preserve">   (Art und Grad)</t>
  </si>
  <si>
    <t xml:space="preserve">   (Deckungsgrad,</t>
  </si>
  <si>
    <t xml:space="preserve">    Lückenbreite,</t>
  </si>
  <si>
    <t xml:space="preserve">   Schlankheitsgrad, </t>
  </si>
  <si>
    <t xml:space="preserve">   Zieldurchmesser)</t>
  </si>
  <si>
    <t>Lückenlänge in Falllinie &lt; 60m
Falls Lückenlänge grösser, Lückenbreite &lt; 15m
Deckungsgrad &gt; 50%</t>
  </si>
  <si>
    <t>Lückenlänge in Falllinie &lt; 50m
Falls Lückenlänge grösser, Lückenbreite &lt; 15m
Deckungsgrad &gt; 50%</t>
  </si>
  <si>
    <t>Lückenlänge in Falllinie &lt; 40m
Falls Lückenlänge grösser, Lückenbreite &lt; 15m
Deckungsgrad &gt; 50%</t>
  </si>
  <si>
    <t>Lückenlänge in Falllinie &lt; 30m
Falls Lückenlänge grösser, Lückenbreite &lt; 15m
Deckungsgrad &gt; 50%</t>
  </si>
  <si>
    <t>Lückenlänge in Falllinie &lt; 50m
Falls Lückenlänge grösser, Lückenbreite &lt; 5m
Deckungsgrad &gt; 50%</t>
  </si>
  <si>
    <t>Lückenlänge in Falllinie &lt; 40m
Falls Lückenlänge grösser, Lückenbreite &lt; 5m
Deckungsgrad &gt; 50%</t>
  </si>
  <si>
    <t>Lückenlänge in Falllinie &lt; 30m
Falls Lückenlänge grösser, Lückenbreite &lt; 5m
Deckungsgrad &gt; 50%</t>
  </si>
  <si>
    <t>Lückenlänge in Falllinie &lt; 25m
Falls Lückenlänge grösser, Lückenbreite &lt; 15m
Deckungsgrad &gt; 50%</t>
  </si>
  <si>
    <t>Lückenlänge in Falllinie &lt; 25m
Falls Lückenlänge grösser, Lückenbreite &lt; 5m
Deckungsgrad &gt; 50%</t>
  </si>
  <si>
    <t xml:space="preserve">Minimalprofil 
(Standortsgruppe &amp; Naturgefahr)
</t>
  </si>
  <si>
    <t xml:space="preserve">Idealprofil
(Standortsgruppe &amp; Naturgefahr)
</t>
  </si>
  <si>
    <t xml:space="preserve"> - Keimbett</t>
  </si>
  <si>
    <t xml:space="preserve"> - Anwuchs</t>
  </si>
  <si>
    <r>
      <t xml:space="preserve">● </t>
    </r>
    <r>
      <rPr>
        <b/>
        <sz val="10"/>
        <rFont val="Arial"/>
        <family val="2"/>
      </rPr>
      <t>Gefüge</t>
    </r>
    <r>
      <rPr>
        <sz val="8"/>
        <rFont val="Arial"/>
        <family val="2"/>
      </rPr>
      <t xml:space="preserve"> vertikal</t>
    </r>
  </si>
  <si>
    <r>
      <t xml:space="preserve">● </t>
    </r>
    <r>
      <rPr>
        <b/>
        <sz val="10"/>
        <rFont val="Arial"/>
        <family val="2"/>
      </rPr>
      <t>Gefüge</t>
    </r>
    <r>
      <rPr>
        <sz val="8"/>
        <rFont val="Arial"/>
        <family val="2"/>
      </rPr>
      <t xml:space="preserve"> horizontal</t>
    </r>
  </si>
  <si>
    <r>
      <t xml:space="preserve">● </t>
    </r>
    <r>
      <rPr>
        <b/>
        <sz val="10"/>
        <rFont val="Arial"/>
        <family val="2"/>
      </rPr>
      <t>Stabilitätsträger</t>
    </r>
  </si>
  <si>
    <r>
      <t xml:space="preserve">● </t>
    </r>
    <r>
      <rPr>
        <b/>
        <sz val="10"/>
        <rFont val="Arial"/>
        <family val="2"/>
      </rPr>
      <t>Verjüngung</t>
    </r>
  </si>
  <si>
    <t xml:space="preserve">  (10 cm bis 40 cm)</t>
  </si>
  <si>
    <r>
      <t xml:space="preserve">      (</t>
    </r>
    <r>
      <rPr>
        <sz val="8"/>
        <rFont val="Arial"/>
        <family val="2"/>
      </rPr>
      <t>-Streuung)</t>
    </r>
  </si>
  <si>
    <t xml:space="preserve">     </t>
  </si>
  <si>
    <t xml:space="preserve">      </t>
  </si>
  <si>
    <t xml:space="preserve">                     </t>
  </si>
  <si>
    <t xml:space="preserve">2. Naturgefahr + Wirksamkeit:   </t>
  </si>
  <si>
    <t>NaiS-Anforderungen 'minimal' nach Standortstyp</t>
  </si>
  <si>
    <t>Standortstyp</t>
  </si>
  <si>
    <t>Mischung</t>
  </si>
  <si>
    <t>Gefüge vertikal</t>
  </si>
  <si>
    <t>Gefüge horizontal</t>
  </si>
  <si>
    <t>Stabilitätsträger</t>
  </si>
  <si>
    <t>Keimbett</t>
  </si>
  <si>
    <t>Anwuchs</t>
  </si>
  <si>
    <t>Aufwuchs</t>
  </si>
  <si>
    <t>1a extrem saure Buchewälder</t>
  </si>
  <si>
    <t>Ta  30 - 60%
Laubbäume  40 - 70%
Bu  30 - 70%
Fi  0 - 30%</t>
  </si>
  <si>
    <t>Genügend entwicklungsfähige Bäume in mind. 2 Ø-Klassen/ha</t>
  </si>
  <si>
    <t xml:space="preserve">mind. 1/2 Krone gleichmässig geform
Lotrechte Stämme mit guter Verankerung, nur vereinzelt starke Hänger
</t>
  </si>
  <si>
    <t>Fläche mit starker Vegetationskonkurrenz &lt; 1/3</t>
  </si>
  <si>
    <t>Bei Deckungsgrad &lt; 70% mind. 10 Ta oder Bu/a (Ø alle 3 m) vorhanden</t>
  </si>
  <si>
    <t>Pro ha mind. 1 Trupp (2 – 5 a, Ø alle 100 m) oder Deckungsgrad mind. 3%
Mischung zielgerecht</t>
  </si>
  <si>
    <t>1b saure bis basenreiche Bu-Wä der sub- u. untermontanen Stufe</t>
  </si>
  <si>
    <t>Laubbäume  60 - 100%
Bu  50 - 100%
Ta  Samenbäume - 40%
Fi  0 - 30%</t>
  </si>
  <si>
    <t>mind. 1/2 Krone gleichmässig geformt
Lotrechte Stämme mit guter Verankerung, nur vereinzelt starke Hänger</t>
  </si>
  <si>
    <t>Bei Deckungsgrad &lt; 70% mind. 10 Bu/a (Ø alle 3 m) vorhanden</t>
  </si>
  <si>
    <t>2 Tannen-Buchenwälder</t>
  </si>
  <si>
    <t>Bu  30 - 80%
Ta  10 - 60%
Fi  0 - 30%
BAh Samenbäume - 60%
Rutschung: Ta  20 - 60%
Lawine: Immergrüne Ndb  30 - 70%</t>
  </si>
  <si>
    <t>Einzelbäume, allenfalls Kleinkollektive</t>
  </si>
  <si>
    <t>Kronenlänge Ta mind. 2/3, Fi mind. 1/2
Schlankheitsgrad &lt; 80
Lotrechte Stämme mit guter Verankerung, nur vereinzelt starke Hänger</t>
  </si>
  <si>
    <t>2.2.1</t>
  </si>
  <si>
    <t>2.2.2</t>
  </si>
  <si>
    <t>2.2.3</t>
  </si>
  <si>
    <t>2.2.4</t>
  </si>
  <si>
    <t>2.1.1</t>
  </si>
  <si>
    <t>2.1.3</t>
  </si>
  <si>
    <t>2.3.1</t>
  </si>
  <si>
    <t>2.3.2</t>
  </si>
  <si>
    <t>2.3.3</t>
  </si>
  <si>
    <t>2.3.4</t>
  </si>
  <si>
    <t>Mindestansatz für externe Projektleitung</t>
  </si>
  <si>
    <t>Maximalansatz für externe Projektleitung</t>
  </si>
  <si>
    <t>Maximalansatz bei X Waldeigentümer erreicht</t>
  </si>
  <si>
    <t>Gewichtung RO-Mitglieder</t>
  </si>
  <si>
    <t>Faktor</t>
  </si>
  <si>
    <t>Bei Deckungsgrad &lt; 60% mind. 10 Bu/Ta pro a (Ø alle 3 m) vorhanden
in Lücken BAh vorhanden</t>
  </si>
  <si>
    <t>Pro ha mind. 1 Trupp (2 – 5 a, Ø alle 100 m) oder Deckungsgrad mind. 4% 
Mischung zielgerecht</t>
  </si>
  <si>
    <t>3 Ahorn-Eschenwälder und Eschenwälder</t>
  </si>
  <si>
    <t xml:space="preserve">Bah, Es, Bul, Vb, Wer  70  -  100%
Ta  0  -  30%
Fi  0  -  10% </t>
  </si>
  <si>
    <t>Meistens Stämme mit guter Verankerung, nur vereinzelt starke Hänger</t>
  </si>
  <si>
    <t>Fläche mit starker Vegetationskonkurrenz
für Bergahorn &lt; 1/3</t>
  </si>
  <si>
    <t>In Lücken vorhanden</t>
  </si>
  <si>
    <t xml:space="preserve">Pro ha mind. 1 Trupp (2 – 5 a, Ø alle 100 m) oder Deckungsgrad mind. 4%
Mischung zielgerecht
</t>
  </si>
  <si>
    <t>4 Tannen- und Fichten-Tannenwälder</t>
  </si>
  <si>
    <t>Ta  40 - 90%
Fi  10 - 60%
Vb  Samenbäume (Sb)
in basenreichen Ausbildungen:
Bah, WEr, ev. Es;  Samenbäume - 20%</t>
  </si>
  <si>
    <t>Einzelbäume (Ta) sowie Rotten oder Kleinkollektive (Fi)</t>
  </si>
  <si>
    <t>Kronenlänge min. 1/2
Schlankheitsgrad &lt; 80
Lotrechte Stämme mit guter Verankerung, nur vereinzelt starke Hänger</t>
  </si>
  <si>
    <t>Alle 15 m (50 Stellen/ha) Moderholz oder erhöhte Kleinstandorte mit Vogelbeer­wäldchen vorhanden
Fläche mit starker Vegetationskonkurrenz &lt; 1/2</t>
  </si>
  <si>
    <t>Bei Deckungsgrad &lt; 60% mindestens 10 Ta/a (Ø alle 3 m), in Lücken , Fi und Vb vorhanden</t>
  </si>
  <si>
    <t>Pro ha mind. 30 Verjüngungsansätze (Ø alle 19 m) oder Deckungsgrad mind. 4%, Mischung zielgerecht</t>
  </si>
  <si>
    <t>5a stark saure, frisch bis feuchte Fichtenwälder</t>
  </si>
  <si>
    <t>Fi  70 - 100%
Vb  Samenbäume - 30%
Lä  0 - 30%</t>
  </si>
  <si>
    <t>Rotten, allenfalls Einzelbäume</t>
  </si>
  <si>
    <t>Kronenlänge mind. 2/3
Lotrechte Stämme mit guter Verankerung, nur vereinzelt starke Hänger</t>
  </si>
  <si>
    <t>Alle 10 m (100 Stellen/ha) Moderholz oder erhöhte Kleinstandorte mit Vb-Wäldchen oder Mineralerde vorhanden</t>
  </si>
  <si>
    <t>An mind. 1/3 verjüngungsgünstigen Stellen
Fi und Vb vorhanden</t>
  </si>
  <si>
    <t>Mindestens 70 Verjüngungsansätze/ha (Ø alle 12 m), Mischung zielgerecht</t>
  </si>
  <si>
    <t>5b saure bis basenreiche, frische bis wechseltrockene Fichtenwälder</t>
  </si>
  <si>
    <t>Fi  60 - 100%
Vb, Mb, Bah  Samenbäume
Randalpen hochmontan:
Fi  60 - 90%
Ta  10 - 40%</t>
  </si>
  <si>
    <t>Kleinkollektive oder Rotten, allenfalls Einzelbäume</t>
  </si>
  <si>
    <t>Kronenlänge mind. 1/2 
Meistens lotrechte Stämme mit guter Verankerung, nur vereinzelt starke Hänger</t>
  </si>
  <si>
    <t>Alle 12 m (80 Stellen /ha) vor Schneegleiten/ Schneekriechen geschützte Kleinstandorte mit Mineralerde oder Laubbäumen vorhanden</t>
  </si>
  <si>
    <t>An mind. 1/3 der verjüngungsgünstigen Stellen
Fi und Vb vorhanden</t>
  </si>
  <si>
    <t>Mindestens 60 Verjüngungsansätze/ha (Ø alle 13 m)
Mischung zielgerecht</t>
  </si>
  <si>
    <t>NaiS-Anforderungen 'ideal' nach Standortstyp</t>
  </si>
  <si>
    <t>Ta  40 - 50%
Laubbäume  50 - 60%
Bu  30 - 50%
Fi  0 - 10%</t>
  </si>
  <si>
    <t xml:space="preserve">Genügend entwicklungsfähige Bäume in mind. 3 Ø-Klassen/ha
</t>
  </si>
  <si>
    <t>Schlussgrad normal-locker</t>
  </si>
  <si>
    <t>Höchstens wenige Kronen stark einseitig
Lotrechte Stämme mit guter Verankerung, keine starken Hänger</t>
  </si>
  <si>
    <t>Fläche mit starker Vegetations­konkurrenz &lt; 1/10</t>
  </si>
  <si>
    <t>Bei Deckungsgrad &lt; 70% mind. 50 Ta oder Bu/a (Ø alle 1.5 m) vorhanden</t>
  </si>
  <si>
    <t>Pro ha mind. 2 Trupp (2 – 5 a, Ø alle 75 m) oder Deckungsgrad mind. 7%
Mischung zielgerecht</t>
  </si>
  <si>
    <t>Laubbäume  80 - 90%
Bu  60 - 80%
Ta  10 - 20%</t>
  </si>
  <si>
    <t>Bei Deckungsgrad &lt; 70% mind. 50 Bu/a (Ø alle 1.5 m) vorhanden</t>
  </si>
  <si>
    <t>Bu  40 - 60%
Ta  30 - 50%
Fi  0 - 20%
BaH/Es  10 - 30%</t>
  </si>
  <si>
    <t>Genügend entwicklungsfähige Bäume in mind. 3 Ø-Klassen/ha</t>
  </si>
  <si>
    <t>Einzelbäume, allenfalls Kleinkollektive, Schlussgrad locker</t>
  </si>
  <si>
    <t>Kronenlänge mind. 2/3
Schlankheitsgrad &lt; 70
Lotrechte Stämme mit guter Verankerung, keine starken Hänger</t>
  </si>
  <si>
    <t>Fläche mit starker Vegetationskonkurrenz &lt; 1/4</t>
  </si>
  <si>
    <t>Bei Deckungsgrad &lt; 60% mind. 50 Bu/Ta pro a (Ø alle 1.5 m) vorhanden
in Lücken BAh vorhanden</t>
  </si>
  <si>
    <t xml:space="preserve">Pro ha mind. 3 Trupp (2 – 5 a, Ø alle 60 m) oder Deckungsgrad mind. 7%
Mischung zielgerecht
</t>
  </si>
  <si>
    <t>BAh, Es, Bul, Vb, Wer  80  -  100%
Ta  0  -  20%</t>
  </si>
  <si>
    <t>Stämme mit guter Verankerung, keine starken Hänger</t>
  </si>
  <si>
    <t>Fläche mit starker Vegetationskonkurrenz
für Bergahorn &lt; 1/10</t>
  </si>
  <si>
    <t>In allen Lücken vorhanden</t>
  </si>
  <si>
    <t>Pro ha mind. 3 Trupp (2 – 5 a, Ø alle 60 m) oder Deckungsgrad mind. 7%
Mischung zielgerecht</t>
  </si>
  <si>
    <t>Ta  50 - 70%
Fi  30 - 40%
Vb  Samenbäume
in basenreichen Ausbildungen:
Bah, WEr, ev. Es  5%</t>
  </si>
  <si>
    <t>Alle 12 m (80 Stellen/ha) Moderholz oder erhöhte Kleinstandorte mit Vogelbeer­wäldchen vorhanden
Fläche mit starker Vegetationskonkurrenz &lt; 1/4</t>
  </si>
  <si>
    <t>Bei Deckungsgrad &lt; 60% mindestens 50 Ta/a (Ø alle 1.5 m), in Lücken Fi und Vb vorhanden</t>
  </si>
  <si>
    <t>Pro ha mind. 50 Verjüngungsansätze
(Ø alle 15 m) oder Deckungsgrad mind. 6%
Mischung zielgerecht</t>
  </si>
  <si>
    <t>Fi  85 - 95%
Vb  5%
Lä  0 - 10%</t>
  </si>
  <si>
    <t>Rotten, allenfalls Einzelbäume
Schlussgrad locker-räumig</t>
  </si>
  <si>
    <t>Kronenlänge bis zum Boden
Lotrechte Stämme mit guter Verankerung, keine starken Hänger</t>
  </si>
  <si>
    <t>Alle 8 m (150 Stellen/ha) Moderholz oder erhöhte Kleinstandorte mit Vb-Wäldchen oder Mineralerde vorhanden</t>
  </si>
  <si>
    <t>An mind. 1/2 verjüngungsgünstigen Stellen
Fi und Vb vorhanden</t>
  </si>
  <si>
    <t>Mindestens 100 Verjüngungsansätze/ha (Ø alle 10 m), Mischung zielgerecht</t>
  </si>
  <si>
    <t>Fi  60 - 80%
Vb, Mb, Bah  10%
Randalpen hochmontan:
Ta  10 - 30%</t>
  </si>
  <si>
    <t>Rotten, allenfalls Einzelbäume, Schlussgrad lockerräumig</t>
  </si>
  <si>
    <t>Kronenlänge mind. 2/3
Lotrechte Stämme mit guter Verankerung, keine starken Hänger</t>
  </si>
  <si>
    <t>Alle 10 m (100 Stellen/ha) vor Schneegleiten/Schneekriechen geschützte Kleinstandorte mit Mineralerde oder Laubbäumen vorhanden</t>
  </si>
  <si>
    <t>An mind. 1/2 der verjüngungsgünstigen Stellen
Fi und Vb vorhanden</t>
  </si>
  <si>
    <t>Mindestens 80 Verjüngungsansätze/ha (Ø alle 12 m)
Mischung zielgerecht</t>
  </si>
  <si>
    <t>NaiS-Anforderungen 'minimal' nach Naturgefahr</t>
  </si>
  <si>
    <t>Keine instabilen, schweren Bäume</t>
  </si>
  <si>
    <t>Zieldurchmesser angepasst</t>
  </si>
  <si>
    <t>mind. 400 Bäume/ha mit BHD &gt; 12 cm
ev. auch Stockausschläge
Bei Öffnungen in der Falllinie Stammabstand &lt; 20 m Liegendes Holz und hohe Stöcke: als Ergänzung zu stehenden Bäumen, falls keine Sturzgefahr</t>
  </si>
  <si>
    <t>mind. 300 Bäume/ha mit BHD &gt; 24 cm
Bei Öffnungen in der Falllinie Stammabstand &lt; 20 m Liegendes Holz und hohe Stöcke: als Ergänzung zu stehenden Bäumen, falls keine Sturzgefahr</t>
  </si>
  <si>
    <t>mind. 150 Bäume/ha mit BHD &gt; 36 cm
Bei Öffnungen in der Falllinie Stammabstand &lt; 20 m Liegendes Holz und hohe Stöcke: als Ergänzung zu stehenden Bäumen, falls keine Sturzgefahr</t>
  </si>
  <si>
    <t>Zieldurchmesser angepasst liegendes Holz und hohe Stöcke als Ergänzung</t>
  </si>
  <si>
    <t>mind. 400 Bäume/ha mit BHD &gt; 12 cm
Bei Öffnungen in der Falllinie Stammabstand &lt; 20 m ev. auch Stockausschläge</t>
  </si>
  <si>
    <t>Lückengrösse max. 6 a,
bei gesicherter Verjüngung max. 12 a
Deckungsgrad dauernd &gt; 40%</t>
  </si>
  <si>
    <t>Deckungsgrad dauernd &gt; 30%</t>
  </si>
  <si>
    <t>nachhaltige Verjüngung gesichert</t>
  </si>
  <si>
    <t>Deckungsgrad dauernd &gt; 50%</t>
  </si>
  <si>
    <t>NaiS-Anforderungen 'ideal' nach Naturgefahr</t>
  </si>
  <si>
    <t>mind. 600 Bäume/ha mit BHD &gt; 12 cm
ev. auch Stockausschläge
Bei Öffnungen in der Falllinie Stammabstand &lt; 20 m Liegendes Holz und hohe Stöcke: als Ergänzung zu stehenden Bäumen, falls keine Sturzgefahr</t>
  </si>
  <si>
    <t>mind. 400 Bäume/ha mit BHD &gt; 24 cm
Bei Öffnungen in der Falllinie Stammabstand &lt; 20 m Liegendes Holz und hohe Stöcke: als Ergänzung zu stehenden Bäumen, falls keine Sturzgefahr</t>
  </si>
  <si>
    <t>mind. 200 Bäume/ha mit BHD &gt; 36 cm
Bei Öffnungen in der Falllinie Stammabstand &lt; 20 m Liegendes Holz und hohe Stöcke: als Ergänzung zu stehenden Bäumen, falls keine Sturzgefahr</t>
  </si>
  <si>
    <t>Zieldurchmesser angepasst 
liegendes Holz und hohe Stöcke als Ergänzung</t>
  </si>
  <si>
    <t>mind. 600 Bäume/ha mit BHD &gt; 12 cm
Bei Öffnungen in der Falllinie Stammabstand &lt; 20 m ev. auch Stockausschläge</t>
  </si>
  <si>
    <t>Lückengrösse max. 4 a,
bei gesicherter Verjüngung max. 8 a
Deckungsgrad dauernd und kleinflächig &gt; 60%</t>
  </si>
  <si>
    <t>keine schweren und wurfgefährdeten Bäume</t>
  </si>
  <si>
    <t>Deckungsgrad dauernd &gt; 70%</t>
  </si>
  <si>
    <t>Naturgefahren</t>
  </si>
  <si>
    <t>Ja / Nein</t>
  </si>
  <si>
    <t>Entwicklung ohne Massnahmen in</t>
  </si>
  <si>
    <t>50 Jahren</t>
  </si>
  <si>
    <t>10 Jahren</t>
  </si>
  <si>
    <t>Beschreibung</t>
  </si>
  <si>
    <t xml:space="preserve">1. Standortsgruppe: </t>
  </si>
  <si>
    <t>Nr</t>
  </si>
  <si>
    <t>Nr.</t>
  </si>
  <si>
    <t>GB.NR.
NEU</t>
  </si>
  <si>
    <t>GB.NR.
ALT</t>
  </si>
  <si>
    <t>GRUNDBUCH
GEMEINDE</t>
  </si>
  <si>
    <t>BFS.
NR.</t>
  </si>
  <si>
    <t>KÜR-
ZEL</t>
  </si>
  <si>
    <t>Adligenswil</t>
  </si>
  <si>
    <t>Luthern</t>
  </si>
  <si>
    <t>Aesch</t>
  </si>
  <si>
    <t>111/112</t>
  </si>
  <si>
    <t xml:space="preserve">Luzern </t>
  </si>
  <si>
    <t>Alberswil</t>
  </si>
  <si>
    <t>Malters</t>
  </si>
  <si>
    <t>Altbüron</t>
  </si>
  <si>
    <t>Marbach</t>
  </si>
  <si>
    <t>Altishofen</t>
  </si>
  <si>
    <t>Mauensee</t>
  </si>
  <si>
    <t>Altwis</t>
  </si>
  <si>
    <t>Meggen</t>
  </si>
  <si>
    <t>Ballwil</t>
  </si>
  <si>
    <t>Meierskappel</t>
  </si>
  <si>
    <t>Beromünster</t>
  </si>
  <si>
    <t>Menznau</t>
  </si>
  <si>
    <t>Buchrain</t>
  </si>
  <si>
    <r>
      <t xml:space="preserve">Mosen </t>
    </r>
    <r>
      <rPr>
        <sz val="6"/>
        <rFont val="Arial"/>
        <family val="2"/>
      </rPr>
      <t>(Hitzkirch)</t>
    </r>
  </si>
  <si>
    <r>
      <t xml:space="preserve">Buchs </t>
    </r>
    <r>
      <rPr>
        <sz val="6"/>
        <rFont val="Arial"/>
        <family val="2"/>
      </rPr>
      <t>(Dagmersellen)</t>
    </r>
  </si>
  <si>
    <r>
      <t xml:space="preserve">Müswangen </t>
    </r>
    <r>
      <rPr>
        <sz val="6"/>
        <rFont val="Arial"/>
        <family val="2"/>
      </rPr>
      <t>(Hitzkirch)</t>
    </r>
  </si>
  <si>
    <t>Büron</t>
  </si>
  <si>
    <t>Nebikon</t>
  </si>
  <si>
    <t>Buttisholz</t>
  </si>
  <si>
    <t>Neudorf</t>
  </si>
  <si>
    <t>Dagmersellen</t>
  </si>
  <si>
    <t>Neuenkirch</t>
  </si>
  <si>
    <t>Dierikon</t>
  </si>
  <si>
    <t>Nottwil</t>
  </si>
  <si>
    <t>Doppleschwand</t>
  </si>
  <si>
    <t>Oberkirch</t>
  </si>
  <si>
    <t>Ebersecken</t>
  </si>
  <si>
    <t>Ohmstal</t>
  </si>
  <si>
    <t>Ebikon</t>
  </si>
  <si>
    <t>Pfaffnau I + II</t>
  </si>
  <si>
    <t>Egolzwil</t>
  </si>
  <si>
    <t>Pfeffikon</t>
  </si>
  <si>
    <t>Eich</t>
  </si>
  <si>
    <t>Rain</t>
  </si>
  <si>
    <t>Emmen</t>
  </si>
  <si>
    <t xml:space="preserve">Reiden </t>
  </si>
  <si>
    <t>Entlebuch</t>
  </si>
  <si>
    <r>
      <t xml:space="preserve">Retschwil </t>
    </r>
    <r>
      <rPr>
        <sz val="6"/>
        <rFont val="Arial"/>
        <family val="2"/>
      </rPr>
      <t>(Hitzkirch)</t>
    </r>
  </si>
  <si>
    <t>Ermensee</t>
  </si>
  <si>
    <r>
      <t xml:space="preserve">Richenthal </t>
    </r>
    <r>
      <rPr>
        <sz val="6"/>
        <rFont val="Arial"/>
        <family val="2"/>
      </rPr>
      <t>(Reiden)</t>
    </r>
  </si>
  <si>
    <t>Eschenbach</t>
  </si>
  <si>
    <t>Rickenbach</t>
  </si>
  <si>
    <t>Escholzmatt</t>
  </si>
  <si>
    <t>Roggliswil</t>
  </si>
  <si>
    <t xml:space="preserve">Ettiswil </t>
  </si>
  <si>
    <t xml:space="preserve">Römerswil </t>
  </si>
  <si>
    <t>Fischbach</t>
  </si>
  <si>
    <t>Romoos</t>
  </si>
  <si>
    <t>Flühli</t>
  </si>
  <si>
    <t>Root</t>
  </si>
  <si>
    <r>
      <t>Gelfingen</t>
    </r>
    <r>
      <rPr>
        <sz val="6"/>
        <rFont val="Arial"/>
        <family val="2"/>
      </rPr>
      <t xml:space="preserve"> (Hohenrain)</t>
    </r>
  </si>
  <si>
    <t>Rothenburg</t>
  </si>
  <si>
    <t>Gettnau</t>
  </si>
  <si>
    <t>Ruswil</t>
  </si>
  <si>
    <t>Geuensee</t>
  </si>
  <si>
    <t>Schenkon</t>
  </si>
  <si>
    <t>Gisikon</t>
  </si>
  <si>
    <t>Schlierbach</t>
  </si>
  <si>
    <t>Greppen</t>
  </si>
  <si>
    <t>Schongau</t>
  </si>
  <si>
    <t>Grossdietwil</t>
  </si>
  <si>
    <t>Schötz</t>
  </si>
  <si>
    <t>Grosswangen</t>
  </si>
  <si>
    <t>Schüpfheim</t>
  </si>
  <si>
    <r>
      <t xml:space="preserve">Gunzwil </t>
    </r>
    <r>
      <rPr>
        <sz val="6"/>
        <rFont val="Arial"/>
        <family val="2"/>
      </rPr>
      <t>(Beromünster)</t>
    </r>
  </si>
  <si>
    <r>
      <t>Schwarzenbach</t>
    </r>
    <r>
      <rPr>
        <sz val="8"/>
        <rFont val="Arial"/>
        <family val="2"/>
      </rPr>
      <t xml:space="preserve"> </t>
    </r>
    <r>
      <rPr>
        <sz val="6"/>
        <rFont val="Arial"/>
        <family val="2"/>
      </rPr>
      <t>(B’münster)</t>
    </r>
  </si>
  <si>
    <r>
      <t xml:space="preserve">Hämikon </t>
    </r>
    <r>
      <rPr>
        <sz val="6"/>
        <rFont val="Arial"/>
        <family val="2"/>
      </rPr>
      <t>(Hohenrain)</t>
    </r>
  </si>
  <si>
    <t>Schwarzenberg</t>
  </si>
  <si>
    <t>Hasle</t>
  </si>
  <si>
    <t>Sempach</t>
  </si>
  <si>
    <t>Hergiswil</t>
  </si>
  <si>
    <r>
      <t xml:space="preserve">Sulz </t>
    </r>
    <r>
      <rPr>
        <sz val="6"/>
        <rFont val="Arial"/>
        <family val="2"/>
      </rPr>
      <t>(Hitzkirch)</t>
    </r>
  </si>
  <si>
    <r>
      <t>Herlisberg</t>
    </r>
    <r>
      <rPr>
        <sz val="6"/>
        <rFont val="Arial"/>
        <family val="2"/>
      </rPr>
      <t xml:space="preserve"> (Römerswil)</t>
    </r>
  </si>
  <si>
    <t>Sursee</t>
  </si>
  <si>
    <t>Hildisrieden</t>
  </si>
  <si>
    <t>Triengen</t>
  </si>
  <si>
    <t>Hitzkirch</t>
  </si>
  <si>
    <t>Udligenswil</t>
  </si>
  <si>
    <t>Hochdorf</t>
  </si>
  <si>
    <r>
      <t xml:space="preserve">Uffikon </t>
    </r>
    <r>
      <rPr>
        <sz val="6"/>
        <rFont val="Arial"/>
        <family val="2"/>
      </rPr>
      <t>(Dagmersellen)</t>
    </r>
  </si>
  <si>
    <t>Hohenrain</t>
  </si>
  <si>
    <t>Ufhusen</t>
  </si>
  <si>
    <t>Honau</t>
  </si>
  <si>
    <t>Vitznau</t>
  </si>
  <si>
    <t>Horw</t>
  </si>
  <si>
    <t>Wauwil</t>
  </si>
  <si>
    <t>Inwil</t>
  </si>
  <si>
    <t>Weggis</t>
  </si>
  <si>
    <t>Knutwil</t>
  </si>
  <si>
    <t>Wikon</t>
  </si>
  <si>
    <r>
      <t xml:space="preserve">Kottwil </t>
    </r>
    <r>
      <rPr>
        <sz val="6"/>
        <rFont val="Arial"/>
        <family val="2"/>
      </rPr>
      <t>(Ettiswil)</t>
    </r>
  </si>
  <si>
    <r>
      <t xml:space="preserve">Wilihof </t>
    </r>
    <r>
      <rPr>
        <sz val="6"/>
        <rFont val="Arial"/>
        <family val="2"/>
      </rPr>
      <t>(Triengen)</t>
    </r>
  </si>
  <si>
    <t>Kriens</t>
  </si>
  <si>
    <t>528/529</t>
  </si>
  <si>
    <t>105/106</t>
  </si>
  <si>
    <t>Willisau</t>
  </si>
  <si>
    <r>
      <t>Kulmerau</t>
    </r>
    <r>
      <rPr>
        <sz val="8.5"/>
        <rFont val="Arial"/>
        <family val="2"/>
      </rPr>
      <t xml:space="preserve"> </t>
    </r>
    <r>
      <rPr>
        <sz val="6"/>
        <rFont val="Arial"/>
        <family val="2"/>
      </rPr>
      <t>(Triengen)</t>
    </r>
  </si>
  <si>
    <r>
      <t xml:space="preserve">Willisau-Land </t>
    </r>
    <r>
      <rPr>
        <sz val="6"/>
        <rFont val="Arial"/>
        <family val="2"/>
      </rPr>
      <t>(Willisau)</t>
    </r>
  </si>
  <si>
    <r>
      <t xml:space="preserve">Langnau </t>
    </r>
    <r>
      <rPr>
        <sz val="6"/>
        <rFont val="Arial"/>
        <family val="2"/>
      </rPr>
      <t>(Reiden)</t>
    </r>
  </si>
  <si>
    <r>
      <t>Willisau-Stadt (</t>
    </r>
    <r>
      <rPr>
        <sz val="6"/>
        <rFont val="Arial"/>
        <family val="2"/>
      </rPr>
      <t>Willisau)</t>
    </r>
  </si>
  <si>
    <r>
      <t xml:space="preserve">Lieli </t>
    </r>
    <r>
      <rPr>
        <sz val="6"/>
        <rFont val="Arial"/>
        <family val="2"/>
      </rPr>
      <t>(Hohenrain)</t>
    </r>
  </si>
  <si>
    <r>
      <t>Winikon</t>
    </r>
    <r>
      <rPr>
        <sz val="6"/>
        <rFont val="Arial"/>
        <family val="2"/>
      </rPr>
      <t xml:space="preserve"> (Triengen)</t>
    </r>
  </si>
  <si>
    <r>
      <t xml:space="preserve">Littau </t>
    </r>
    <r>
      <rPr>
        <sz val="6"/>
        <rFont val="Arial"/>
        <family val="2"/>
      </rPr>
      <t>(Luzern)</t>
    </r>
  </si>
  <si>
    <t>Wolhusen</t>
  </si>
  <si>
    <t>16.04.2010 buu</t>
  </si>
  <si>
    <t>Zell</t>
  </si>
  <si>
    <t xml:space="preserve">GRUNDBUCH- / GEMEINDEVERZEICHNIS </t>
  </si>
  <si>
    <t>Stand: 20. April 2010</t>
  </si>
  <si>
    <t xml:space="preserve">Nr. </t>
  </si>
  <si>
    <t>Ausgewählte Gemeinde</t>
  </si>
  <si>
    <t>Schutzwaldpflege</t>
  </si>
  <si>
    <t xml:space="preserve">Schutzwaldpflege </t>
  </si>
  <si>
    <t>Eingangswerte EM</t>
  </si>
  <si>
    <t>Standortsgruppen</t>
  </si>
  <si>
    <t>Standortsgruppen und Naturgefahren</t>
  </si>
  <si>
    <t>4 Hochwasser, Einzugsgebiet, gehemmt durchlässige Böden, flach- bis tiefgründig o. normal durchlässige Böden, mittel- bis tiefgründig; gross/mittel</t>
  </si>
  <si>
    <t>Ausgewählte Standortsgruppe</t>
  </si>
  <si>
    <t>Ausgewählte Naturgefahr</t>
  </si>
  <si>
    <t>1a</t>
  </si>
  <si>
    <t>1b</t>
  </si>
  <si>
    <t>5a</t>
  </si>
  <si>
    <t>5b</t>
  </si>
  <si>
    <t>Ausgewählter Zieltyp</t>
  </si>
  <si>
    <t>Zieltyp</t>
  </si>
  <si>
    <t>Nr. für Zieltyp</t>
  </si>
  <si>
    <t>Zieltyp Kt. LU:</t>
  </si>
  <si>
    <t>1 Steinschlag, Entstehungsgebiet; mittel</t>
  </si>
  <si>
    <t>1 Steinschlag, Transitgebiet, Steine Ø ca. 40 cm; gross</t>
  </si>
  <si>
    <t>1 Steinschlag, Transitgebiet, Steine Ø ca. 40 - 60 cm; gross</t>
  </si>
  <si>
    <t>1 Steinschlag, Transitgebiet, Steine Ø ca. 60 - 180 cm; gross</t>
  </si>
  <si>
    <t>1 Steinschlag, Auslauf-/Ablagerungsgebiet; gross</t>
  </si>
  <si>
    <t>2 Rutsch / Murgang, Entstehungsgebiet; gross</t>
  </si>
  <si>
    <t>2 Rutsch / Murgang, Infiltrationsgebiet, Rutschhorizont tiefer 2m, Wasserhaushalt beeinflussbar; mittel</t>
  </si>
  <si>
    <t>2 Rutsch / Murgang, Infiltrationsgebiet, Rutschhorizont tiefer 2m, Wasserhaushalt kaum beeinflussbar; gering</t>
  </si>
  <si>
    <t>3 Lawine, subalpine und hochmontane Nadelwälder, Entstehungsgebiet, Hangneigung 30-35° (58-70%); gross</t>
  </si>
  <si>
    <t>3 Lawine, subalpine und hochmontane Nadelwälder, Entstehungsgebiet, Hangneigung 35-40° (70-84%); gross</t>
  </si>
  <si>
    <t>3 Lawine, subalpine und hochmontane Nadelwälder, Entstehungsgebiet, Hangneigung 40-45° (84-100%); gross</t>
  </si>
  <si>
    <t>3 Lawine, subalpine und hochmontane Nadelwälder, Entstehungsgebiet, Hangneigung &gt;45° (&gt;100%); gross</t>
  </si>
  <si>
    <t>3 Lawine, ober- und unter­montane Laub- und Mischwälder, Entstehungsgebiet, Hangneigung 35-40° (70-84%); gross</t>
  </si>
  <si>
    <t>3 Lawine, ober- und unter­montane Laub- und Mischwälder, Entstehungsgebiet, Hangneigung 40-45° (84-100%); gross</t>
  </si>
  <si>
    <t>3 Lawine, ober- und unter­montane Laub- und Mischwälder, Entstehungsgebiet, Hangneigung &gt;45° (&gt;100%); gross</t>
  </si>
  <si>
    <t>Projektleitung</t>
  </si>
  <si>
    <t>Beiträge externe Projektleitung</t>
  </si>
  <si>
    <t>besonderer Aufwand</t>
  </si>
  <si>
    <t>Projektleitung durch Revierförster</t>
  </si>
  <si>
    <t>m'</t>
  </si>
  <si>
    <t>Mehrwertsteuer</t>
  </si>
  <si>
    <t>Version:</t>
  </si>
  <si>
    <t>1. Sockelbeitrag Schutzwaldleistung</t>
  </si>
  <si>
    <t>CHF/ha</t>
  </si>
  <si>
    <t>Grundpauschale (nicht kumulierbar!)</t>
  </si>
  <si>
    <t>1.1.1</t>
  </si>
  <si>
    <t>Wald mit besonderer Schutzfunktion</t>
  </si>
  <si>
    <t>1.1.2</t>
  </si>
  <si>
    <t>Wald mit Hochwasserschutzfunktion (Typ 4&amp;5)</t>
  </si>
  <si>
    <t>Bonus (nicht kumulierbar!)</t>
  </si>
  <si>
    <t>1.2.1</t>
  </si>
  <si>
    <t>Gut strukturieret Wälder mit nachhltiger Durchmesserverteilung</t>
  </si>
  <si>
    <t>1.2.2</t>
  </si>
  <si>
    <t>Letzter Eingriff zugunsten gut strukturierter Bestände</t>
  </si>
  <si>
    <t>2. Rahmenbedingungen (Auflagen / Einschränkungen)</t>
  </si>
  <si>
    <t>Anzahl</t>
  </si>
  <si>
    <t>Einheit</t>
  </si>
  <si>
    <t>Allgemeine Auflagen</t>
  </si>
  <si>
    <t>Erhalt von Stabilitätsträgern pro ha</t>
  </si>
  <si>
    <t>Rücken mit Seilkran</t>
  </si>
  <si>
    <t>%</t>
  </si>
  <si>
    <t>Schlagräumung zu Gunsten Naturverjüngung</t>
  </si>
  <si>
    <t>Einschränkungen auf Grund der Naturgefahr</t>
  </si>
  <si>
    <t xml:space="preserve">Stämme gezielt im Bestand deponieren </t>
  </si>
  <si>
    <t>liegengelassene Fi-Stämme entrinden</t>
  </si>
  <si>
    <t>hohe Stöcke (60-100 cm )</t>
  </si>
  <si>
    <t xml:space="preserve">hohe Fi-Stöcke entrinden </t>
  </si>
  <si>
    <t>Einschränkungen auf Grund des Standorttyps</t>
  </si>
  <si>
    <t xml:space="preserve">Moderholz gezielt liegen lassen </t>
  </si>
  <si>
    <t>liegengelassene Fi-Stämme streifen</t>
  </si>
  <si>
    <t>Moderholzstöcke (ca. 40cm oder Höhe Bodenveg.)</t>
  </si>
  <si>
    <t xml:space="preserve">Fi-Moderholzstöcke entrinden </t>
  </si>
  <si>
    <t>CHF / Einheit</t>
  </si>
  <si>
    <t>Stk.</t>
  </si>
  <si>
    <t>a</t>
  </si>
  <si>
    <t>Betrag</t>
  </si>
  <si>
    <t xml:space="preserve">Stundenentschädigung </t>
  </si>
  <si>
    <t>CHF/h</t>
  </si>
  <si>
    <t xml:space="preserve">Schlagabraum sicher deponieren (Gerinneeinhang) </t>
  </si>
  <si>
    <t>adl</t>
  </si>
  <si>
    <t>aes</t>
  </si>
  <si>
    <t>alb</t>
  </si>
  <si>
    <t>aln</t>
  </si>
  <si>
    <t>alh</t>
  </si>
  <si>
    <t>alw</t>
  </si>
  <si>
    <t>bal</t>
  </si>
  <si>
    <t>ber</t>
  </si>
  <si>
    <t>bur</t>
  </si>
  <si>
    <t>bus</t>
  </si>
  <si>
    <t>bue</t>
  </si>
  <si>
    <t>but</t>
  </si>
  <si>
    <t>dag</t>
  </si>
  <si>
    <t>die</t>
  </si>
  <si>
    <t>dop</t>
  </si>
  <si>
    <t>ebe</t>
  </si>
  <si>
    <t>ebi</t>
  </si>
  <si>
    <t>ego</t>
  </si>
  <si>
    <t>eic</t>
  </si>
  <si>
    <t>emm</t>
  </si>
  <si>
    <t>ent</t>
  </si>
  <si>
    <t>erm</t>
  </si>
  <si>
    <t>esb</t>
  </si>
  <si>
    <t>esm</t>
  </si>
  <si>
    <t>ett</t>
  </si>
  <si>
    <t>fis</t>
  </si>
  <si>
    <t>flu</t>
  </si>
  <si>
    <t>gel</t>
  </si>
  <si>
    <t>get</t>
  </si>
  <si>
    <t>geu</t>
  </si>
  <si>
    <t>gis</t>
  </si>
  <si>
    <t>gre</t>
  </si>
  <si>
    <t>grd</t>
  </si>
  <si>
    <t>grw</t>
  </si>
  <si>
    <t>gun</t>
  </si>
  <si>
    <t>hae</t>
  </si>
  <si>
    <t>has</t>
  </si>
  <si>
    <t>hew</t>
  </si>
  <si>
    <t>heb</t>
  </si>
  <si>
    <t>hil</t>
  </si>
  <si>
    <t>hit</t>
  </si>
  <si>
    <t>hoc</t>
  </si>
  <si>
    <t>hoh</t>
  </si>
  <si>
    <t>hon</t>
  </si>
  <si>
    <t>hor</t>
  </si>
  <si>
    <t>inw</t>
  </si>
  <si>
    <t>knu</t>
  </si>
  <si>
    <t>kot</t>
  </si>
  <si>
    <t>kri</t>
  </si>
  <si>
    <t>kul</t>
  </si>
  <si>
    <t>lan</t>
  </si>
  <si>
    <t>lie</t>
  </si>
  <si>
    <t>lit</t>
  </si>
  <si>
    <t>lut</t>
  </si>
  <si>
    <t>luz</t>
  </si>
  <si>
    <t>mal</t>
  </si>
  <si>
    <t>mar</t>
  </si>
  <si>
    <t>mau</t>
  </si>
  <si>
    <t>meg</t>
  </si>
  <si>
    <t>mei</t>
  </si>
  <si>
    <t>men</t>
  </si>
  <si>
    <t>mos</t>
  </si>
  <si>
    <t>mue</t>
  </si>
  <si>
    <t>neb</t>
  </si>
  <si>
    <t>ned</t>
  </si>
  <si>
    <t>nek</t>
  </si>
  <si>
    <t>not</t>
  </si>
  <si>
    <t>obe</t>
  </si>
  <si>
    <t>ohm</t>
  </si>
  <si>
    <t>pfa</t>
  </si>
  <si>
    <t>pfe</t>
  </si>
  <si>
    <t>rai</t>
  </si>
  <si>
    <t>rei</t>
  </si>
  <si>
    <t>ret</t>
  </si>
  <si>
    <t>rit</t>
  </si>
  <si>
    <t>rib</t>
  </si>
  <si>
    <t>rog</t>
  </si>
  <si>
    <t>roe</t>
  </si>
  <si>
    <t>rom</t>
  </si>
  <si>
    <t>roo</t>
  </si>
  <si>
    <t>rot</t>
  </si>
  <si>
    <t>rus</t>
  </si>
  <si>
    <t>sko</t>
  </si>
  <si>
    <t>sba</t>
  </si>
  <si>
    <t>sgu</t>
  </si>
  <si>
    <t>stz</t>
  </si>
  <si>
    <t>shm</t>
  </si>
  <si>
    <t>sbh</t>
  </si>
  <si>
    <t>sbg</t>
  </si>
  <si>
    <t>sem</t>
  </si>
  <si>
    <t>sul</t>
  </si>
  <si>
    <t>sur</t>
  </si>
  <si>
    <t>tri</t>
  </si>
  <si>
    <t>udl</t>
  </si>
  <si>
    <t>uff</t>
  </si>
  <si>
    <t>ufh</t>
  </si>
  <si>
    <t>vit</t>
  </si>
  <si>
    <t>wau</t>
  </si>
  <si>
    <t>weg</t>
  </si>
  <si>
    <t>wik</t>
  </si>
  <si>
    <t>wih</t>
  </si>
  <si>
    <t>wil</t>
  </si>
  <si>
    <t>wis</t>
  </si>
  <si>
    <t>win</t>
  </si>
  <si>
    <t>wol</t>
  </si>
  <si>
    <t>zel</t>
  </si>
  <si>
    <t xml:space="preserve">Gemeinde/ Ort: </t>
  </si>
  <si>
    <t>Weiserfläche Nr.:</t>
  </si>
  <si>
    <t>Wirkungsanalyse</t>
  </si>
  <si>
    <t>Wurden die Etappenziele erreicht?</t>
  </si>
  <si>
    <t>&gt; Was hat sich verändert?
&gt; Was sind die Ursachen?
&gt; Waren die Massnahmen wirksam?</t>
  </si>
  <si>
    <t>Bemerkungen:</t>
  </si>
  <si>
    <t>NaiS Formular 5 Kanton Luzern  -  Wirkungsanalyse</t>
  </si>
  <si>
    <t>Beurteilung und Fragestellung Nr.</t>
  </si>
  <si>
    <t>3. Zustand, Entwicklungstendenz, Fragestellung, Etappenziel und Wirkungsanalyse</t>
  </si>
  <si>
    <t>Schüpfheim, Chilebach</t>
  </si>
  <si>
    <r>
      <t>NaiS / Formular 2 (Rückseite)</t>
    </r>
    <r>
      <rPr>
        <sz val="10"/>
        <rFont val="Arial"/>
        <family val="2"/>
      </rPr>
      <t xml:space="preserve">              </t>
    </r>
  </si>
  <si>
    <t>Erläuterungen "Herleitung Handlungsbedarf"</t>
  </si>
  <si>
    <t>W.-Fl. Nr.:</t>
  </si>
  <si>
    <t>Gemeinde / Ort:</t>
  </si>
  <si>
    <t xml:space="preserve">Fussnote Nr. </t>
  </si>
  <si>
    <t xml:space="preserve"> Beschreibung:</t>
  </si>
  <si>
    <t>Zusatz zu Wikungsanalyse 2017</t>
  </si>
  <si>
    <t>-</t>
  </si>
  <si>
    <t>cos, fio</t>
  </si>
  <si>
    <t>Erläuterungen 2019</t>
  </si>
  <si>
    <t>1)</t>
  </si>
  <si>
    <t>2)</t>
  </si>
  <si>
    <t>3)</t>
  </si>
  <si>
    <t>Struktur bleibt, Bestand wächst zusammen und wird dichter.</t>
  </si>
  <si>
    <t>4)</t>
  </si>
  <si>
    <t>Durch Dichtstand leichte Verschlechterung</t>
  </si>
  <si>
    <t>5)</t>
  </si>
  <si>
    <t>6)</t>
  </si>
  <si>
    <t>7)</t>
  </si>
  <si>
    <t>Ta dominiert im Moment, wird längerfristig von Bu abgelöst.
Durch Dichtstand Rückgang von Aufwachs.</t>
  </si>
  <si>
    <t>Fragen</t>
  </si>
  <si>
    <t>Silvio Covi, Moritz Fischer</t>
  </si>
  <si>
    <t xml:space="preserve">
Zustand
2019
(ähnlich 2017)
Kluppierung 2012</t>
  </si>
  <si>
    <t>Bu 28%
Ta 38%
Fi 23%
B'Ah 11%</t>
  </si>
  <si>
    <t>Einzelbäume und Kleinkollektive. DG &gt; 60%
Lücken 3 - 4 Are
Verj. gesichert</t>
  </si>
  <si>
    <t>Stämme lotrecht, gut verankert
keine Hänger, gute vitale Kronen</t>
  </si>
  <si>
    <t>Veg. Konkurrenz stellenweise vorhanden                        insgesamt &lt; 1/4</t>
  </si>
  <si>
    <t>keine flächige Verjüngung Truppenweise, v.a. im Seitenlicht Bu&gt;&gt; Ta</t>
  </si>
  <si>
    <t>&gt; 3 Trupp / ha kleinfächig in Lichtschächten wurde beim Eingriff freigestellt</t>
  </si>
  <si>
    <t>Zustand 2019</t>
  </si>
  <si>
    <t>6)
siehe Frage</t>
  </si>
  <si>
    <t>Sollte sich die positive Entwicklung bis 2025 fortsetzen, sind Pflegeeingriffe auch oberhalb und unterhalb der W'Fläche in die Planung aufzunehmen. 
Vergl. Bemerkung Wikungsanalyse 2017</t>
  </si>
  <si>
    <t xml:space="preserve">
Zustand
2025 
</t>
  </si>
  <si>
    <t>Lbh - Anteil über Minimum; Fi wird abnehmen, Ta und Bu zunehmen. Im steilen Gelände genügender Ndh-Anteil sehr vorteilhaft!</t>
  </si>
  <si>
    <t>Idealzustand mit 4 Durchmesserklassen! durch Dichtstand eher abnehmend, natürliche Abgänge wirken Dichtstand entgegen.</t>
  </si>
  <si>
    <t>genügend entwicklungsfähige
Bäume in 4 ø Klassen</t>
  </si>
  <si>
    <t>Durch Dichtstand wird Vegetationskonkurrenz zurückgehen.
Im vollen Licht der Seilschneise z.T. starke Vegetationskonkurrenz im Seitenlicht völlig unbedeutend.</t>
  </si>
  <si>
    <t>Bu dominiert Fi, VoBe, Ah z.T. auch Ei vorhanden, langfristige Verschlechterung, weil Aufwuchs im Dichtstand</t>
  </si>
  <si>
    <t xml:space="preserve">7)
</t>
  </si>
  <si>
    <t>einzelne Eichen 2025 im Aufwuchs vorhanden</t>
  </si>
  <si>
    <r>
      <t xml:space="preserve">Etappenziel
2025 </t>
    </r>
    <r>
      <rPr>
        <b/>
        <sz val="8"/>
        <rFont val="Arial"/>
        <family val="2"/>
      </rPr>
      <t>(8)</t>
    </r>
    <r>
      <rPr>
        <sz val="8"/>
        <rFont val="Arial"/>
        <family val="2"/>
      </rPr>
      <t xml:space="preserve">
</t>
    </r>
  </si>
  <si>
    <t>Etappenziel 2025</t>
  </si>
  <si>
    <t>Die Fläche zeigt eine erfreuliche Entwicklung. Die nächste Phase soll dadurch gezeichnet sein, dass diese positive Entwicklung weitergeht.
Fläche jährlich beobachten, spezielle Veränderungen entsprechend dokumentieren.</t>
  </si>
  <si>
    <t>Verjüngung Anwuchs: gibt es 2025 innerhalb der Seilschneise auch dort Anwuchs wo heute die Veg. Konkurrenz zu stark ist?
Konkurrenzvegetation wird durch weniger Licht (zusammenwachsen, Aufwachsen der Verjüngung) zurückgedrängt, was neuen Anwuchs ermöglicht.</t>
  </si>
  <si>
    <t>Sind 2025 einzelne Eichen im Aufwuchs vorhanden? Kleine Eichen (Ansammung) beobachtet!</t>
  </si>
  <si>
    <t>Erholt sich die ES tatsächlich?</t>
  </si>
  <si>
    <t>Feststellung 2017:</t>
  </si>
  <si>
    <t xml:space="preserve">Abschätzung nächster Eingriff ca. 100m3 im 2027, zurückhaltender Eingriff, nicht durch Verjüngung treiben lassen! </t>
  </si>
  <si>
    <t>Lässt sich der Erfolg mit dem Eingriff auf der angrenzenden Fläche oberhalb wiederholen?</t>
  </si>
  <si>
    <t>Wir konnten nicht herausfinden, wo diese festgehalten sind.</t>
  </si>
  <si>
    <t>Zusätzliche Fragestellungen 2009</t>
  </si>
  <si>
    <r>
      <t xml:space="preserve">Bei derartigen Einhängen und den vorhandenen Vorräten kommt eigentlich nur die Seilbringung in Frage. Dabei ist den Kleinkollektiven, der Durchmesserstreuung, der Baumartenzusammensetzung sowie der Eingriffsstärke höchste Priorität beizumessen. Der Eingriff auf der Weiserfläche ist ein sehr gutes Beispiel dafür, wie ein solcher Eingriff auszusehen hat. Obwohl die Eingriffsstärke mit 53 % des Vorrates äusserst hoch war. Der Bestand hat in diesem Beispiel sehr gutmütig reagiert. Mit Folgeschäden ist nach jedem Eingriff zu rechnen, was bei der Eingriffsstärke unbedingt berücksichtigt werden muss.
Oberhalb der Weiserfläche steht der Bestand noch sehr dicht, die Kollektive und die Durchmesserstreuung ist jedoch sehr gut erkennbar. Gut ,möglich, dass sich der Bestand auf der Weiserfläche vor dem Eingriff sehr ähnlich präsentiert hat. Bei einem Eingriff oberhalb der Weiserfläche könnten die genannten Erfahrungen noch einmal konsequent umgesetzt werden.
Ein Vergleich mit der Art des Eingriffs auf der linken Bachseite ist heute leider nicht mehr möglich wegen den Folgeschäden.
Die Frage der </t>
    </r>
    <r>
      <rPr>
        <b/>
        <sz val="9"/>
        <rFont val="Arial"/>
        <family val="2"/>
      </rPr>
      <t>Wirtschaftlichkeit</t>
    </r>
    <r>
      <rPr>
        <sz val="9"/>
        <rFont val="Arial"/>
        <family val="2"/>
      </rPr>
      <t xml:space="preserve"> ist relativ: Ein solcher Holzschlag ist heute in jedem Fall hoch defizitär. Er ist jedoch dann wirtschaftlich, wenn sich die Massnahmen auf das notwendige Minimum beschränken und nur das Holz aus dem Bestand entfernt wird, das zwingend entfernt werden muss (Arbeitssicherheit, Borkenkäferrisiko, sicheres Deponieren nicht möglich, usw.)</t>
    </r>
  </si>
  <si>
    <t>Wie können die Massnahmen holzerntetechnisch und wirtschaftlich umgesetzt werden?</t>
  </si>
  <si>
    <r>
      <rPr>
        <b/>
        <sz val="9"/>
        <rFont val="Arial"/>
        <family val="2"/>
      </rPr>
      <t>Holzeintrag im Gerinne</t>
    </r>
    <r>
      <rPr>
        <sz val="9"/>
        <rFont val="Arial"/>
        <family val="2"/>
      </rPr>
      <t xml:space="preserve"> lässt sich grundsätzlich nicht ganz vermeiden. Ein Wuhr-Durchgang wäre am Chilebach wieder angezeigt!!</t>
    </r>
  </si>
  <si>
    <t xml:space="preserve">Grundsätzlich: Entwurzelte Bäume können die Rutschaktivität begünstigen. Das Entfernen von wurfgefährdeten Bäumen in Gerinnenähe, insbesondere auf Hangkanten, ist eine präventive Massnahme gegen Rutschungen. Die Erfahrungen zeigen, dass gut verankerte Bäume auch in Gerinnenähe durchaus stehen bleiben dürfen, weil sie den Einhang stabilisieren. Von einem systematischen Entfernen von Bäumen in ener bestimmten Diustanz zum Gerinne wird dringend abgeraten!
Rechte Bachseite (Weiserfläche): Der Eingriff erfolgte nach den grundsätzlich genannten Kriterien. Es sind keine negativen Auswirkungen feststellbar
Linke Bachseite: Die Windwürfe welche ganz oben an der Hangkante ausgelöstt wurden führten zu einem ungünstigen Dominoeffekt mit entwurzelten Bäumen und entsprechenden Erosionserscheinungen. Entwurzelte Bäume haben auf der linken Bachseite die Rutschaktivität stark begünstigt.
</t>
  </si>
  <si>
    <t>Wie wirken sich die Eingriffe auf die Rutschaktivität in Gerinnenähe und den Holzeintrag ins Gerinne aus?</t>
  </si>
  <si>
    <t>Hier wurde sehr stark eingegriffen (53%). Der Bestand war jedoch dank sehr guten Strukturen sehr tolerant.
Es gab auch keine Folgeereignisse, der Ausfall einzelner Bäume kann problemlos weggesteckt werden.
Situation Gegenhang: Vermutlich wurde auf der anderen Hangseite ähnlich eingegriffen.
Dort präsentiert sich heute eine völlig andere Situation: zahlreiche Folgeschäden, sehr starke Konkurrenzvegetation, nur wenig Verjüngung: nur Verjüngung in der Anwuchsphase (- 40 cm) Dort braucht es mindest. 10 Jahre, bis Aufwuchsphase deutlich sichtbar wird. Es besteht das Risiko, dass der Restbestand auch noch zusammenbricht, er scheint sehr labil, die Lücken sind sehr gross:
Ziel: schliessen der Lücken: WARTEN</t>
  </si>
  <si>
    <t>Wie stark darf max. eingegriffen werden, so dass die Anforderungen noch erfüllt werden (max. Eingriffsstärke)?</t>
  </si>
  <si>
    <t>● Hänger und sturzgefährdete Bäume entfernen
● Baumartenvielfalt, grosse ø Streuung, genügend Verjüngung bezw. Nachwuchs
=&gt; gut strukturierte, stufige Bestände, Mischung zielgerecht</t>
  </si>
  <si>
    <t>Massnahmen zur Verminderung des Risikos von Rutschungen</t>
  </si>
  <si>
    <t>Beantwortung der Fragestellungen 2008 am 02.07.2019                          Bearbeiter: Silvio Covi, Moritz Fischer</t>
  </si>
  <si>
    <t xml:space="preserve">Risiko: Durch übermütige Holzernte gute bestehende Strukturen zu zerstören. (sämtliche sog. erntereife Bäume nutzen) Dadurch würde der Bestand geschwächt, homogenisiert und auf untere Durchmesser reduziert. Folge: Mittel- bis langfristig gleichförmiger Bestand.  </t>
  </si>
  <si>
    <t xml:space="preserve">Handlungsbedarf wurde rückwirkend beurteilt. Die Erfahrungen zeigen, dass Bestände mit vorhandenen Strukturen(Baumarten Fi, Ta, Bu, idealerweise auch mit Bah) und guter Durchmesserstreuung auf Eingriffe sehr gutmütig reagieren und daher gerechtfertigt sind. Solche Bestände lassen sich relativ leicht und mit wenig Risiko in Richtung Idealprofil beeinflussen. Somit wird verhindert, dass wir nicht nur immer Beständen mit Pflegerückständen nachrennen.  </t>
  </si>
  <si>
    <t>26.04.2017
feu,cos</t>
  </si>
  <si>
    <t>Chr.v.Gunten, Hans Ming, 
Brächt Wasser</t>
  </si>
  <si>
    <r>
      <t>NaiS / Formular 2 (Rückseite)</t>
    </r>
    <r>
      <rPr>
        <sz val="10"/>
        <rFont val="Arial"/>
        <family val="2"/>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</si>
</sst>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0\ &quot;Punkte&quot;"/>
    <numFmt numFmtId="165" formatCode="0.0"/>
  </numFmts>
  <fonts count="43" x14ac:knownFonts="1">
    <font>
      <sz val="10"/>
      <name val="Arial"/>
    </font>
    <font>
      <sz val="10"/>
      <name val="Arial"/>
      <family val="2"/>
    </font>
    <font>
      <b/>
      <sz val="9"/>
      <name val="Arial"/>
      <family val="2"/>
    </font>
    <font>
      <sz val="10"/>
      <name val="Arial"/>
      <family val="2"/>
    </font>
    <font>
      <b/>
      <sz val="11"/>
      <name val="Arial"/>
      <family val="2"/>
    </font>
    <font>
      <sz val="9"/>
      <name val="Arial"/>
      <family val="2"/>
    </font>
    <font>
      <sz val="8"/>
      <name val="Arial"/>
      <family val="2"/>
    </font>
    <font>
      <sz val="8"/>
      <name val="Arial"/>
      <family val="2"/>
    </font>
    <font>
      <sz val="11"/>
      <name val="Arial"/>
      <family val="2"/>
    </font>
    <font>
      <sz val="8"/>
      <name val="Symbol"/>
      <family val="1"/>
      <charset val="2"/>
    </font>
    <font>
      <b/>
      <sz val="8"/>
      <name val="Arial"/>
      <family val="2"/>
    </font>
    <font>
      <sz val="6"/>
      <name val="Arial"/>
      <family val="2"/>
    </font>
    <font>
      <b/>
      <sz val="10"/>
      <name val="Arial"/>
      <family val="2"/>
    </font>
    <font>
      <b/>
      <sz val="14"/>
      <name val="Arial"/>
      <family val="2"/>
    </font>
    <font>
      <i/>
      <sz val="10"/>
      <name val="Arial"/>
      <family val="2"/>
    </font>
    <font>
      <sz val="10"/>
      <name val="Arial"/>
      <family val="2"/>
    </font>
    <font>
      <sz val="10"/>
      <color indexed="10"/>
      <name val="Arial"/>
      <family val="2"/>
    </font>
    <font>
      <sz val="14"/>
      <name val="Arial"/>
      <family val="2"/>
    </font>
    <font>
      <sz val="7"/>
      <name val="Arial"/>
      <family val="2"/>
    </font>
    <font>
      <sz val="12"/>
      <name val="Arial"/>
      <family val="2"/>
    </font>
    <font>
      <b/>
      <sz val="14"/>
      <color indexed="10"/>
      <name val="Arial"/>
      <family val="2"/>
    </font>
    <font>
      <i/>
      <sz val="9"/>
      <name val="Arial"/>
      <family val="2"/>
    </font>
    <font>
      <sz val="9"/>
      <color indexed="8"/>
      <name val="Arial"/>
      <family val="2"/>
    </font>
    <font>
      <i/>
      <sz val="9"/>
      <color indexed="8"/>
      <name val="Arial"/>
      <family val="2"/>
    </font>
    <font>
      <sz val="8.5"/>
      <name val="Arial"/>
      <family val="2"/>
    </font>
    <font>
      <sz val="6"/>
      <name val="Arial"/>
      <family val="2"/>
    </font>
    <font>
      <b/>
      <i/>
      <sz val="9"/>
      <name val="Arial"/>
      <family val="2"/>
    </font>
    <font>
      <b/>
      <i/>
      <sz val="10"/>
      <name val="Arial"/>
      <family val="2"/>
    </font>
    <font>
      <b/>
      <sz val="12"/>
      <name val="Arial"/>
      <family val="2"/>
    </font>
    <font>
      <i/>
      <sz val="14"/>
      <name val="Arial"/>
      <family val="2"/>
    </font>
    <font>
      <i/>
      <sz val="16"/>
      <name val="Arial"/>
      <family val="2"/>
    </font>
    <font>
      <b/>
      <sz val="18"/>
      <name val="Arial"/>
      <family val="2"/>
    </font>
    <font>
      <sz val="10"/>
      <color indexed="10"/>
      <name val="Arial"/>
      <family val="2"/>
    </font>
    <font>
      <sz val="12"/>
      <color indexed="10"/>
      <name val="Arial"/>
      <family val="2"/>
    </font>
    <font>
      <b/>
      <sz val="10"/>
      <color indexed="10"/>
      <name val="Arial"/>
      <family val="2"/>
    </font>
    <font>
      <b/>
      <sz val="12"/>
      <color indexed="10"/>
      <name val="Arial"/>
      <family val="2"/>
    </font>
    <font>
      <sz val="10"/>
      <name val="Arial"/>
      <family val="2"/>
    </font>
    <font>
      <sz val="10"/>
      <color indexed="9"/>
      <name val="Arial"/>
      <family val="2"/>
    </font>
    <font>
      <sz val="11"/>
      <color theme="1"/>
      <name val="Calibri"/>
      <family val="2"/>
      <scheme val="minor"/>
    </font>
    <font>
      <sz val="10"/>
      <color rgb="FF000000"/>
      <name val="Arial"/>
      <family val="2"/>
    </font>
    <font>
      <sz val="9"/>
      <color indexed="10"/>
      <name val="Arial"/>
      <family val="2"/>
    </font>
    <font>
      <sz val="7"/>
      <color indexed="10"/>
      <name val="Arial"/>
      <family val="2"/>
    </font>
    <font>
      <b/>
      <sz val="11"/>
      <color indexed="10"/>
      <name val="Arial"/>
      <family val="2"/>
    </font>
  </fonts>
  <fills count="6">
    <fill>
      <patternFill patternType="none"/>
    </fill>
    <fill>
      <patternFill patternType="gray125"/>
    </fill>
    <fill>
      <patternFill patternType="solid">
        <fgColor indexed="22"/>
        <bgColor indexed="64"/>
      </patternFill>
    </fill>
    <fill>
      <patternFill patternType="lightHorizontal">
        <fgColor indexed="55"/>
      </patternFill>
    </fill>
    <fill>
      <patternFill patternType="lightVertical">
        <fgColor indexed="55"/>
      </patternFill>
    </fill>
    <fill>
      <patternFill patternType="solid">
        <fgColor rgb="FFFFFF00"/>
        <bgColor indexed="64"/>
      </patternFill>
    </fill>
  </fills>
  <borders count="121">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right/>
      <top/>
      <bottom style="medium">
        <color indexed="64"/>
      </bottom>
      <diagonal/>
    </border>
    <border>
      <left/>
      <right style="thin">
        <color indexed="64"/>
      </right>
      <top/>
      <bottom/>
      <diagonal/>
    </border>
    <border>
      <left/>
      <right/>
      <top style="medium">
        <color indexed="64"/>
      </top>
      <bottom style="medium">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hair">
        <color indexed="64"/>
      </right>
      <top style="hair">
        <color indexed="64"/>
      </top>
      <bottom style="thin">
        <color indexed="64"/>
      </bottom>
      <diagonal/>
    </border>
    <border>
      <left style="medium">
        <color indexed="8"/>
      </left>
      <right style="thin">
        <color indexed="64"/>
      </right>
      <top style="medium">
        <color indexed="8"/>
      </top>
      <bottom style="thin">
        <color indexed="64"/>
      </bottom>
      <diagonal/>
    </border>
    <border>
      <left style="thin">
        <color indexed="64"/>
      </left>
      <right style="thin">
        <color indexed="64"/>
      </right>
      <top style="medium">
        <color indexed="8"/>
      </top>
      <bottom style="thin">
        <color indexed="64"/>
      </bottom>
      <diagonal/>
    </border>
    <border>
      <left style="thin">
        <color indexed="64"/>
      </left>
      <right style="medium">
        <color indexed="8"/>
      </right>
      <top style="medium">
        <color indexed="8"/>
      </top>
      <bottom style="thin">
        <color indexed="64"/>
      </bottom>
      <diagonal/>
    </border>
    <border>
      <left style="medium">
        <color indexed="8"/>
      </left>
      <right style="thin">
        <color indexed="64"/>
      </right>
      <top style="thin">
        <color indexed="64"/>
      </top>
      <bottom style="thin">
        <color indexed="64"/>
      </bottom>
      <diagonal/>
    </border>
    <border>
      <left style="thin">
        <color indexed="64"/>
      </left>
      <right style="medium">
        <color indexed="8"/>
      </right>
      <top style="thin">
        <color indexed="64"/>
      </top>
      <bottom style="thin">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8"/>
      </right>
      <top style="thin">
        <color indexed="64"/>
      </top>
      <bottom style="medium">
        <color indexed="8"/>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hair">
        <color indexed="64"/>
      </bottom>
      <diagonal/>
    </border>
    <border>
      <left style="thin">
        <color indexed="64"/>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medium">
        <color auto="1"/>
      </left>
      <right/>
      <top style="thick">
        <color auto="1"/>
      </top>
      <bottom style="medium">
        <color auto="1"/>
      </bottom>
      <diagonal/>
    </border>
    <border>
      <left/>
      <right/>
      <top style="thick">
        <color auto="1"/>
      </top>
      <bottom style="medium">
        <color auto="1"/>
      </bottom>
      <diagonal/>
    </border>
    <border>
      <left/>
      <right style="medium">
        <color indexed="64"/>
      </right>
      <top style="thick">
        <color auto="1"/>
      </top>
      <bottom style="medium">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indexed="64"/>
      </right>
      <top style="medium">
        <color auto="1"/>
      </top>
      <bottom style="thick">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medium">
        <color indexed="64"/>
      </bottom>
      <diagonal/>
    </border>
    <border>
      <left style="medium">
        <color auto="1"/>
      </left>
      <right/>
      <top style="medium">
        <color auto="1"/>
      </top>
      <bottom style="thick">
        <color auto="1"/>
      </bottom>
      <diagonal/>
    </border>
    <border>
      <left style="medium">
        <color auto="1"/>
      </left>
      <right/>
      <top style="medium">
        <color auto="1"/>
      </top>
      <bottom style="thick">
        <color auto="1"/>
      </bottom>
      <diagonal/>
    </border>
    <border>
      <left/>
      <right/>
      <top style="medium">
        <color auto="1"/>
      </top>
      <bottom style="thick">
        <color auto="1"/>
      </bottom>
      <diagonal/>
    </border>
    <border>
      <left/>
      <right style="medium">
        <color auto="1"/>
      </right>
      <top style="medium">
        <color auto="1"/>
      </top>
      <bottom style="thick">
        <color auto="1"/>
      </bottom>
      <diagonal/>
    </border>
    <border>
      <left style="medium">
        <color auto="1"/>
      </left>
      <right style="medium">
        <color auto="1"/>
      </right>
      <top style="thick">
        <color auto="1"/>
      </top>
      <bottom style="medium">
        <color auto="1"/>
      </bottom>
      <diagonal/>
    </border>
    <border>
      <left style="medium">
        <color auto="1"/>
      </left>
      <right style="medium">
        <color auto="1"/>
      </right>
      <top style="medium">
        <color auto="1"/>
      </top>
      <bottom style="thick">
        <color auto="1"/>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medium">
        <color indexed="64"/>
      </left>
      <right/>
      <top style="hair">
        <color indexed="64"/>
      </top>
      <bottom style="medium">
        <color indexed="64"/>
      </bottom>
      <diagonal/>
    </border>
  </borders>
  <cellStyleXfs count="12">
    <xf numFmtId="0" fontId="0" fillId="0" borderId="0"/>
    <xf numFmtId="43" fontId="1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43" fontId="3" fillId="0" borderId="0" applyFont="0" applyFill="0" applyBorder="0" applyAlignment="0" applyProtection="0"/>
    <xf numFmtId="43" fontId="36" fillId="0" borderId="0" applyFont="0" applyFill="0" applyBorder="0" applyAlignment="0" applyProtection="0"/>
    <xf numFmtId="0" fontId="3" fillId="0" borderId="0"/>
    <xf numFmtId="0" fontId="38" fillId="0" borderId="0"/>
    <xf numFmtId="0" fontId="1" fillId="0" borderId="0"/>
  </cellStyleXfs>
  <cellXfs count="482">
    <xf numFmtId="0" fontId="0" fillId="0" borderId="0" xfId="0"/>
    <xf numFmtId="0" fontId="3" fillId="0" borderId="0" xfId="0" applyFont="1"/>
    <xf numFmtId="0" fontId="13" fillId="0" borderId="0" xfId="0" applyFont="1" applyAlignment="1">
      <alignment vertical="top"/>
    </xf>
    <xf numFmtId="0" fontId="0" fillId="0" borderId="0" xfId="0" applyAlignment="1">
      <alignment vertical="top" wrapText="1"/>
    </xf>
    <xf numFmtId="0" fontId="12" fillId="0" borderId="1" xfId="0" applyFont="1" applyBorder="1" applyAlignment="1">
      <alignment vertical="top" wrapText="1"/>
    </xf>
    <xf numFmtId="0" fontId="12" fillId="0" borderId="0" xfId="0" applyFont="1" applyAlignment="1">
      <alignment vertical="top" wrapText="1"/>
    </xf>
    <xf numFmtId="0" fontId="0" fillId="0" borderId="1" xfId="0" applyBorder="1" applyAlignment="1">
      <alignment vertical="top" wrapText="1"/>
    </xf>
    <xf numFmtId="0" fontId="12" fillId="0" borderId="0" xfId="0" applyFont="1"/>
    <xf numFmtId="0" fontId="15" fillId="0" borderId="0" xfId="0" applyFont="1"/>
    <xf numFmtId="0" fontId="15" fillId="0" borderId="0" xfId="0" applyFont="1" applyAlignment="1"/>
    <xf numFmtId="0" fontId="17" fillId="0" borderId="0" xfId="0" applyFont="1" applyAlignment="1">
      <alignment vertical="center"/>
    </xf>
    <xf numFmtId="0" fontId="3" fillId="0" borderId="0" xfId="0" applyFont="1" applyAlignment="1">
      <alignment vertical="center"/>
    </xf>
    <xf numFmtId="0" fontId="15" fillId="0" borderId="0" xfId="0" applyFont="1" applyAlignment="1">
      <alignment vertical="center"/>
    </xf>
    <xf numFmtId="0" fontId="19" fillId="0" borderId="0" xfId="0" applyFont="1"/>
    <xf numFmtId="0" fontId="1" fillId="0" borderId="0" xfId="0" applyFont="1"/>
    <xf numFmtId="0" fontId="0" fillId="0" borderId="0" xfId="0" applyBorder="1" applyAlignment="1"/>
    <xf numFmtId="0" fontId="15" fillId="0" borderId="0" xfId="0" applyFont="1" applyBorder="1"/>
    <xf numFmtId="0" fontId="19" fillId="0" borderId="0" xfId="0" applyFont="1" applyBorder="1" applyAlignment="1"/>
    <xf numFmtId="0" fontId="3" fillId="0" borderId="0" xfId="0" applyFont="1" applyBorder="1"/>
    <xf numFmtId="0" fontId="0" fillId="0" borderId="0" xfId="0" applyBorder="1" applyAlignment="1">
      <alignment vertical="top" wrapText="1"/>
    </xf>
    <xf numFmtId="0" fontId="13" fillId="0" borderId="0" xfId="0" applyFont="1"/>
    <xf numFmtId="0" fontId="0" fillId="0" borderId="0" xfId="0" applyBorder="1"/>
    <xf numFmtId="0" fontId="13" fillId="0" borderId="0" xfId="0" applyFont="1" applyFill="1"/>
    <xf numFmtId="0" fontId="0" fillId="0" borderId="0" xfId="0" applyFill="1"/>
    <xf numFmtId="0" fontId="25" fillId="0" borderId="0" xfId="0" applyFont="1" applyFill="1"/>
    <xf numFmtId="0" fontId="21" fillId="0" borderId="1" xfId="0" applyFont="1" applyFill="1" applyBorder="1" applyAlignment="1">
      <alignment horizontal="center" wrapText="1"/>
    </xf>
    <xf numFmtId="0" fontId="5" fillId="0" borderId="1" xfId="0" applyFont="1" applyFill="1" applyBorder="1" applyAlignment="1">
      <alignment wrapText="1"/>
    </xf>
    <xf numFmtId="0" fontId="5" fillId="0" borderId="1" xfId="0" applyFont="1" applyFill="1" applyBorder="1" applyAlignment="1">
      <alignment horizontal="center" wrapText="1"/>
    </xf>
    <xf numFmtId="0" fontId="23" fillId="0" borderId="1" xfId="0" applyFont="1" applyFill="1" applyBorder="1" applyAlignment="1">
      <alignment horizontal="center" wrapText="1"/>
    </xf>
    <xf numFmtId="0" fontId="22" fillId="0" borderId="1" xfId="0" applyFont="1" applyFill="1" applyBorder="1" applyAlignment="1">
      <alignment wrapText="1"/>
    </xf>
    <xf numFmtId="0" fontId="22" fillId="0" borderId="1" xfId="0" applyFont="1" applyFill="1" applyBorder="1" applyAlignment="1">
      <alignment horizontal="center" wrapText="1"/>
    </xf>
    <xf numFmtId="0" fontId="24" fillId="0" borderId="1" xfId="0" applyFont="1" applyFill="1" applyBorder="1" applyAlignment="1">
      <alignment horizontal="center" wrapText="1"/>
    </xf>
    <xf numFmtId="0" fontId="21" fillId="0" borderId="1" xfId="0" applyFont="1" applyFill="1" applyBorder="1" applyAlignment="1">
      <alignment horizontal="center" vertical="top" wrapText="1"/>
    </xf>
    <xf numFmtId="0" fontId="5" fillId="0" borderId="1" xfId="0" applyFont="1" applyFill="1" applyBorder="1" applyAlignment="1">
      <alignment vertical="top" wrapText="1"/>
    </xf>
    <xf numFmtId="0" fontId="5" fillId="0" borderId="1" xfId="0" applyFont="1" applyFill="1" applyBorder="1" applyAlignment="1">
      <alignment horizontal="center" vertical="top" wrapText="1"/>
    </xf>
    <xf numFmtId="0" fontId="21" fillId="0" borderId="1" xfId="0" applyFont="1" applyFill="1" applyBorder="1" applyAlignment="1">
      <alignment wrapText="1"/>
    </xf>
    <xf numFmtId="0" fontId="12" fillId="0" borderId="0" xfId="0" applyFont="1" applyFill="1"/>
    <xf numFmtId="0" fontId="13" fillId="0" borderId="0" xfId="0" applyFont="1" applyAlignment="1">
      <alignment vertical="center"/>
    </xf>
    <xf numFmtId="0" fontId="12" fillId="0" borderId="1" xfId="0" applyFont="1" applyBorder="1" applyAlignment="1">
      <alignment vertical="center"/>
    </xf>
    <xf numFmtId="0" fontId="12" fillId="0" borderId="1" xfId="0" applyFont="1" applyBorder="1"/>
    <xf numFmtId="0" fontId="3" fillId="0" borderId="2" xfId="0" applyFont="1" applyBorder="1" applyAlignment="1">
      <alignment vertical="center"/>
    </xf>
    <xf numFmtId="0" fontId="3" fillId="0" borderId="3" xfId="0" applyFont="1" applyBorder="1"/>
    <xf numFmtId="0" fontId="3" fillId="0" borderId="4" xfId="0" applyFont="1" applyBorder="1"/>
    <xf numFmtId="0" fontId="12" fillId="0" borderId="0" xfId="0" applyFont="1" applyBorder="1" applyAlignment="1">
      <alignment vertical="center"/>
    </xf>
    <xf numFmtId="0" fontId="15" fillId="0" borderId="2" xfId="0" applyFont="1" applyBorder="1"/>
    <xf numFmtId="0" fontId="12" fillId="0" borderId="1" xfId="0" applyFont="1" applyBorder="1" applyAlignment="1">
      <alignment horizontal="center"/>
    </xf>
    <xf numFmtId="0" fontId="0" fillId="0" borderId="1" xfId="0" applyBorder="1"/>
    <xf numFmtId="0" fontId="0" fillId="0" borderId="1" xfId="0" applyBorder="1" applyAlignment="1">
      <alignment horizontal="center"/>
    </xf>
    <xf numFmtId="0" fontId="0" fillId="0" borderId="0" xfId="0"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3" fillId="0" borderId="0" xfId="0" applyFont="1" applyAlignment="1">
      <alignment horizontal="center"/>
    </xf>
    <xf numFmtId="0" fontId="12" fillId="0" borderId="5" xfId="0" applyFont="1" applyBorder="1"/>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vertical="center"/>
    </xf>
    <xf numFmtId="0" fontId="3" fillId="0" borderId="1" xfId="0" applyFont="1" applyBorder="1" applyAlignment="1">
      <alignment horizontal="center" vertical="center"/>
    </xf>
    <xf numFmtId="0" fontId="2" fillId="0" borderId="6" xfId="0" applyFont="1" applyFill="1" applyBorder="1" applyAlignment="1">
      <alignment horizontal="center" vertical="top" wrapText="1"/>
    </xf>
    <xf numFmtId="0" fontId="26" fillId="0" borderId="7" xfId="0" applyFont="1" applyFill="1" applyBorder="1" applyAlignment="1">
      <alignment horizontal="center" vertical="top" wrapText="1"/>
    </xf>
    <xf numFmtId="0" fontId="2" fillId="0" borderId="7" xfId="0" applyFont="1" applyFill="1" applyBorder="1" applyAlignment="1">
      <alignment vertical="top" wrapText="1"/>
    </xf>
    <xf numFmtId="0" fontId="2" fillId="0" borderId="7" xfId="0" applyFont="1" applyFill="1" applyBorder="1" applyAlignment="1">
      <alignment horizontal="center" vertical="top" wrapText="1"/>
    </xf>
    <xf numFmtId="0" fontId="2" fillId="0" borderId="8" xfId="0" applyFont="1" applyFill="1" applyBorder="1" applyAlignment="1">
      <alignment horizontal="center" vertical="top" wrapText="1"/>
    </xf>
    <xf numFmtId="0" fontId="3" fillId="0" borderId="1" xfId="0" applyFont="1" applyBorder="1" applyAlignment="1">
      <alignment horizontal="center"/>
    </xf>
    <xf numFmtId="0" fontId="3" fillId="0" borderId="9" xfId="0" applyFont="1" applyBorder="1" applyAlignment="1">
      <alignment horizontal="center"/>
    </xf>
    <xf numFmtId="0" fontId="0" fillId="0" borderId="0" xfId="0" applyAlignment="1">
      <alignment vertical="top"/>
    </xf>
    <xf numFmtId="0" fontId="0" fillId="0" borderId="0" xfId="0" applyAlignment="1">
      <alignment wrapText="1"/>
    </xf>
    <xf numFmtId="0" fontId="28" fillId="0" borderId="0" xfId="0" applyFont="1" applyAlignment="1" applyProtection="1">
      <alignment horizontal="left"/>
    </xf>
    <xf numFmtId="0" fontId="0" fillId="0" borderId="0" xfId="0" applyBorder="1" applyProtection="1"/>
    <xf numFmtId="0" fontId="0" fillId="0" borderId="0" xfId="0" quotePrefix="1" applyFill="1" applyBorder="1" applyAlignment="1" applyProtection="1">
      <alignment horizontal="left"/>
    </xf>
    <xf numFmtId="0" fontId="0" fillId="0" borderId="0" xfId="0" applyProtection="1"/>
    <xf numFmtId="0" fontId="16" fillId="0" borderId="0" xfId="0" applyFont="1" applyFill="1" applyBorder="1" applyAlignment="1" applyProtection="1">
      <alignment horizontal="left"/>
    </xf>
    <xf numFmtId="0" fontId="16" fillId="0" borderId="0" xfId="0" applyFont="1" applyFill="1" applyBorder="1"/>
    <xf numFmtId="0" fontId="27" fillId="0" borderId="11" xfId="0" applyFont="1" applyFill="1" applyBorder="1" applyAlignment="1" applyProtection="1">
      <alignment horizontal="left" vertical="center"/>
    </xf>
    <xf numFmtId="0" fontId="0" fillId="0" borderId="12" xfId="0" applyFill="1" applyBorder="1" applyAlignment="1" applyProtection="1">
      <alignment horizontal="center"/>
    </xf>
    <xf numFmtId="49" fontId="0" fillId="0" borderId="13" xfId="0" applyNumberFormat="1" applyFill="1" applyBorder="1" applyProtection="1"/>
    <xf numFmtId="49" fontId="0" fillId="0" borderId="14" xfId="0" applyNumberFormat="1" applyFill="1" applyBorder="1" applyProtection="1"/>
    <xf numFmtId="0" fontId="27" fillId="0" borderId="15" xfId="0" applyFont="1" applyFill="1" applyBorder="1" applyAlignment="1" applyProtection="1">
      <alignment vertical="center"/>
    </xf>
    <xf numFmtId="0" fontId="0" fillId="0" borderId="15" xfId="0" applyFill="1" applyBorder="1" applyProtection="1"/>
    <xf numFmtId="164" fontId="27" fillId="0" borderId="15" xfId="0" applyNumberFormat="1" applyFont="1" applyFill="1" applyBorder="1" applyAlignment="1" applyProtection="1">
      <alignment horizontal="center"/>
    </xf>
    <xf numFmtId="0" fontId="1" fillId="0" borderId="12" xfId="0" applyFont="1" applyFill="1" applyBorder="1" applyProtection="1"/>
    <xf numFmtId="49" fontId="1" fillId="0" borderId="13" xfId="0" applyNumberFormat="1" applyFont="1" applyFill="1" applyBorder="1" applyProtection="1"/>
    <xf numFmtId="0" fontId="1" fillId="0" borderId="13" xfId="0" applyFont="1" applyFill="1" applyBorder="1" applyProtection="1"/>
    <xf numFmtId="1" fontId="1" fillId="0" borderId="13" xfId="0" applyNumberFormat="1" applyFont="1" applyFill="1" applyBorder="1" applyAlignment="1" applyProtection="1">
      <alignment horizontal="center"/>
    </xf>
    <xf numFmtId="0" fontId="1" fillId="0" borderId="16" xfId="0" applyFont="1" applyFill="1" applyBorder="1" applyProtection="1"/>
    <xf numFmtId="49" fontId="1" fillId="0" borderId="17" xfId="0" applyNumberFormat="1" applyFont="1" applyFill="1" applyBorder="1" applyProtection="1"/>
    <xf numFmtId="0" fontId="1" fillId="0" borderId="17" xfId="0" applyFont="1" applyFill="1" applyBorder="1" applyProtection="1"/>
    <xf numFmtId="0" fontId="1" fillId="0" borderId="17" xfId="0" applyFont="1" applyFill="1" applyBorder="1" applyAlignment="1" applyProtection="1">
      <alignment horizontal="center"/>
    </xf>
    <xf numFmtId="0" fontId="0" fillId="0" borderId="18" xfId="0" applyFill="1" applyBorder="1" applyProtection="1"/>
    <xf numFmtId="49" fontId="1" fillId="0" borderId="14" xfId="0" applyNumberFormat="1" applyFont="1" applyFill="1" applyBorder="1" applyProtection="1"/>
    <xf numFmtId="0" fontId="0" fillId="0" borderId="14" xfId="0" applyFill="1" applyBorder="1" applyProtection="1"/>
    <xf numFmtId="0" fontId="0" fillId="0" borderId="14" xfId="0" applyFill="1" applyBorder="1" applyAlignment="1" applyProtection="1">
      <alignment horizontal="center"/>
    </xf>
    <xf numFmtId="0" fontId="0" fillId="0" borderId="12" xfId="0" applyFill="1" applyBorder="1" applyProtection="1"/>
    <xf numFmtId="0" fontId="0" fillId="0" borderId="13" xfId="0" applyFill="1" applyBorder="1"/>
    <xf numFmtId="0" fontId="0" fillId="0" borderId="16" xfId="0" applyFill="1" applyBorder="1" applyProtection="1"/>
    <xf numFmtId="49" fontId="0" fillId="0" borderId="17" xfId="0" applyNumberFormat="1" applyFill="1" applyBorder="1" applyProtection="1"/>
    <xf numFmtId="0" fontId="0" fillId="0" borderId="17" xfId="0" applyFill="1" applyBorder="1"/>
    <xf numFmtId="1" fontId="1" fillId="0" borderId="17" xfId="0" applyNumberFormat="1" applyFont="1" applyFill="1" applyBorder="1" applyAlignment="1" applyProtection="1">
      <alignment horizontal="center"/>
    </xf>
    <xf numFmtId="0" fontId="0" fillId="0" borderId="17" xfId="0" applyFill="1" applyBorder="1" applyProtection="1"/>
    <xf numFmtId="1" fontId="1" fillId="0" borderId="14" xfId="0" applyNumberFormat="1" applyFont="1" applyFill="1" applyBorder="1" applyAlignment="1" applyProtection="1">
      <alignment horizontal="center"/>
    </xf>
    <xf numFmtId="0" fontId="14" fillId="0" borderId="0" xfId="0" applyFont="1"/>
    <xf numFmtId="0" fontId="14" fillId="0" borderId="0" xfId="0" applyFont="1" applyProtection="1"/>
    <xf numFmtId="14" fontId="14" fillId="0" borderId="0" xfId="0" applyNumberFormat="1" applyFont="1" applyAlignment="1" applyProtection="1">
      <alignment horizontal="left"/>
    </xf>
    <xf numFmtId="0" fontId="0" fillId="0" borderId="0" xfId="0" applyAlignment="1">
      <alignment vertical="center"/>
    </xf>
    <xf numFmtId="0" fontId="27" fillId="0" borderId="14" xfId="0" applyFont="1" applyFill="1" applyBorder="1" applyAlignment="1" applyProtection="1">
      <alignment horizontal="center" vertical="center"/>
    </xf>
    <xf numFmtId="0" fontId="27" fillId="0" borderId="20" xfId="0" applyFont="1" applyFill="1" applyBorder="1" applyAlignment="1" applyProtection="1">
      <alignment horizontal="center" vertical="center"/>
    </xf>
    <xf numFmtId="4" fontId="16" fillId="0" borderId="0" xfId="4" applyNumberFormat="1" applyFont="1" applyFill="1" applyBorder="1" applyProtection="1"/>
    <xf numFmtId="0" fontId="27" fillId="0" borderId="14" xfId="0" applyFont="1" applyFill="1" applyBorder="1" applyAlignment="1" applyProtection="1">
      <alignment vertical="center"/>
    </xf>
    <xf numFmtId="0" fontId="27" fillId="0" borderId="21" xfId="0" applyFont="1" applyFill="1" applyBorder="1" applyAlignment="1" applyProtection="1">
      <alignment horizontal="center" vertical="center"/>
    </xf>
    <xf numFmtId="0" fontId="0" fillId="0" borderId="13" xfId="0" applyFill="1" applyBorder="1" applyProtection="1"/>
    <xf numFmtId="0" fontId="0" fillId="0" borderId="22" xfId="0" applyFill="1" applyBorder="1" applyAlignment="1" applyProtection="1">
      <alignment horizontal="center"/>
    </xf>
    <xf numFmtId="49" fontId="0" fillId="0" borderId="23" xfId="0" applyNumberFormat="1" applyFill="1" applyBorder="1" applyProtection="1"/>
    <xf numFmtId="0" fontId="0" fillId="0" borderId="23" xfId="0" applyFill="1" applyBorder="1" applyProtection="1"/>
    <xf numFmtId="49" fontId="27" fillId="0" borderId="15" xfId="0" applyNumberFormat="1" applyFont="1" applyFill="1" applyBorder="1" applyAlignment="1" applyProtection="1">
      <alignment vertical="center"/>
    </xf>
    <xf numFmtId="2" fontId="27" fillId="0" borderId="21" xfId="0" applyNumberFormat="1" applyFont="1" applyFill="1" applyBorder="1" applyAlignment="1" applyProtection="1">
      <alignment horizontal="center" vertical="center"/>
    </xf>
    <xf numFmtId="0" fontId="0" fillId="0" borderId="9" xfId="0" applyBorder="1" applyProtection="1"/>
    <xf numFmtId="49" fontId="0" fillId="0" borderId="9" xfId="0" applyNumberFormat="1" applyBorder="1" applyProtection="1"/>
    <xf numFmtId="0" fontId="0" fillId="0" borderId="9" xfId="0" applyBorder="1"/>
    <xf numFmtId="0" fontId="0" fillId="0" borderId="9" xfId="0" applyBorder="1" applyAlignment="1" applyProtection="1">
      <alignment horizontal="center"/>
    </xf>
    <xf numFmtId="0" fontId="0" fillId="0" borderId="24" xfId="0" applyFill="1" applyBorder="1" applyProtection="1"/>
    <xf numFmtId="49" fontId="0" fillId="0" borderId="25" xfId="0" applyNumberFormat="1" applyFill="1" applyBorder="1" applyProtection="1"/>
    <xf numFmtId="0" fontId="0" fillId="0" borderId="25" xfId="0" applyFill="1" applyBorder="1"/>
    <xf numFmtId="0" fontId="0" fillId="0" borderId="25" xfId="0" applyFill="1" applyBorder="1" applyAlignment="1">
      <alignment horizontal="center"/>
    </xf>
    <xf numFmtId="0" fontId="27" fillId="0" borderId="26" xfId="0" applyFont="1" applyFill="1" applyBorder="1" applyAlignment="1" applyProtection="1">
      <alignment horizontal="left" vertical="center" wrapText="1"/>
    </xf>
    <xf numFmtId="0" fontId="0" fillId="0" borderId="27" xfId="0" applyBorder="1" applyAlignment="1">
      <alignment vertical="center" wrapText="1"/>
    </xf>
    <xf numFmtId="164" fontId="27" fillId="0" borderId="14" xfId="0" applyNumberFormat="1" applyFont="1" applyFill="1" applyBorder="1" applyAlignment="1" applyProtection="1">
      <alignment horizontal="center" wrapText="1"/>
    </xf>
    <xf numFmtId="0" fontId="0" fillId="2" borderId="28" xfId="0" applyFill="1" applyBorder="1" applyAlignment="1" applyProtection="1">
      <alignment horizontal="center"/>
      <protection locked="0"/>
    </xf>
    <xf numFmtId="0" fontId="0" fillId="2" borderId="29" xfId="0" applyFill="1" applyBorder="1" applyAlignment="1" applyProtection="1">
      <alignment horizontal="center"/>
      <protection locked="0"/>
    </xf>
    <xf numFmtId="0" fontId="0" fillId="2" borderId="20" xfId="0" applyFill="1" applyBorder="1" applyAlignment="1" applyProtection="1">
      <alignment horizontal="center"/>
      <protection locked="0"/>
    </xf>
    <xf numFmtId="164" fontId="27" fillId="0" borderId="20" xfId="0" applyNumberFormat="1" applyFont="1" applyFill="1" applyBorder="1" applyAlignment="1" applyProtection="1">
      <alignment horizontal="center" wrapText="1"/>
    </xf>
    <xf numFmtId="0" fontId="27" fillId="0" borderId="21" xfId="0" applyFont="1" applyFill="1" applyBorder="1" applyAlignment="1" applyProtection="1">
      <alignment horizontal="center"/>
    </xf>
    <xf numFmtId="2" fontId="0" fillId="2" borderId="30" xfId="0" applyNumberFormat="1" applyFill="1" applyBorder="1" applyAlignment="1" applyProtection="1">
      <alignment horizontal="center"/>
    </xf>
    <xf numFmtId="2" fontId="1" fillId="2" borderId="28" xfId="0" applyNumberFormat="1" applyFont="1" applyFill="1" applyBorder="1" applyAlignment="1" applyProtection="1">
      <alignment horizontal="center"/>
      <protection locked="0"/>
    </xf>
    <xf numFmtId="2" fontId="1" fillId="2" borderId="31" xfId="0" applyNumberFormat="1" applyFont="1" applyFill="1" applyBorder="1" applyAlignment="1" applyProtection="1">
      <alignment horizontal="center"/>
      <protection locked="0"/>
    </xf>
    <xf numFmtId="2" fontId="1" fillId="2" borderId="20" xfId="0" applyNumberFormat="1" applyFont="1" applyFill="1" applyBorder="1" applyAlignment="1" applyProtection="1">
      <alignment horizontal="center"/>
      <protection locked="0"/>
    </xf>
    <xf numFmtId="0" fontId="27" fillId="0" borderId="32" xfId="0" applyFont="1" applyFill="1" applyBorder="1" applyAlignment="1" applyProtection="1">
      <alignment horizontal="left" vertical="center"/>
    </xf>
    <xf numFmtId="0" fontId="27" fillId="0" borderId="33" xfId="0" applyFont="1" applyFill="1" applyBorder="1" applyAlignment="1" applyProtection="1">
      <alignment vertical="center"/>
    </xf>
    <xf numFmtId="0" fontId="0" fillId="0" borderId="17" xfId="0" applyFill="1" applyBorder="1" applyAlignment="1">
      <alignment horizontal="center"/>
    </xf>
    <xf numFmtId="2" fontId="0" fillId="2" borderId="31" xfId="0" applyNumberFormat="1" applyFill="1" applyBorder="1" applyAlignment="1" applyProtection="1">
      <alignment horizontal="center"/>
    </xf>
    <xf numFmtId="0" fontId="0" fillId="0" borderId="33" xfId="0" applyFill="1" applyBorder="1" applyAlignment="1" applyProtection="1">
      <alignment horizontal="center"/>
    </xf>
    <xf numFmtId="1" fontId="0" fillId="2" borderId="31" xfId="0" applyNumberFormat="1" applyFill="1" applyBorder="1" applyAlignment="1" applyProtection="1">
      <alignment horizontal="center"/>
    </xf>
    <xf numFmtId="0" fontId="0" fillId="0" borderId="35" xfId="0" applyFill="1" applyBorder="1" applyProtection="1"/>
    <xf numFmtId="49" fontId="0" fillId="0" borderId="36" xfId="0" applyNumberFormat="1" applyFill="1" applyBorder="1" applyProtection="1"/>
    <xf numFmtId="0" fontId="0" fillId="0" borderId="36" xfId="0" applyFill="1" applyBorder="1" applyAlignment="1">
      <alignment horizontal="center"/>
    </xf>
    <xf numFmtId="165" fontId="0" fillId="2" borderId="37" xfId="0" applyNumberFormat="1" applyFill="1" applyBorder="1" applyAlignment="1" applyProtection="1">
      <alignment horizontal="center"/>
    </xf>
    <xf numFmtId="0" fontId="1" fillId="0" borderId="33" xfId="0" applyFont="1" applyFill="1" applyBorder="1" applyProtection="1"/>
    <xf numFmtId="0" fontId="1" fillId="0" borderId="17" xfId="0" applyFont="1" applyFill="1" applyBorder="1"/>
    <xf numFmtId="0" fontId="1" fillId="0" borderId="36" xfId="0" applyFont="1" applyFill="1" applyBorder="1"/>
    <xf numFmtId="0" fontId="0" fillId="0" borderId="0" xfId="0" applyBorder="1" applyAlignment="1">
      <alignment horizontal="center"/>
    </xf>
    <xf numFmtId="0" fontId="7" fillId="0" borderId="0" xfId="0" applyFont="1"/>
    <xf numFmtId="0" fontId="17" fillId="0" borderId="0" xfId="0" applyFont="1" applyAlignment="1"/>
    <xf numFmtId="0" fontId="29" fillId="0" borderId="0" xfId="0" applyFont="1" applyFill="1" applyAlignment="1" applyProtection="1">
      <alignment horizontal="right" vertical="top"/>
    </xf>
    <xf numFmtId="0" fontId="13" fillId="0" borderId="0" xfId="0" applyFont="1" applyAlignment="1">
      <alignment horizontal="right" vertical="top"/>
    </xf>
    <xf numFmtId="0" fontId="11" fillId="0" borderId="41" xfId="0" applyFont="1" applyBorder="1" applyAlignment="1" applyProtection="1">
      <alignment horizontal="center" vertical="center" wrapText="1"/>
      <protection hidden="1"/>
    </xf>
    <xf numFmtId="0" fontId="15" fillId="0" borderId="0" xfId="0" applyFont="1" applyProtection="1">
      <protection hidden="1"/>
    </xf>
    <xf numFmtId="0" fontId="0" fillId="0" borderId="0" xfId="0" applyBorder="1" applyAlignment="1" applyProtection="1">
      <alignment vertical="top"/>
      <protection hidden="1"/>
    </xf>
    <xf numFmtId="0" fontId="17" fillId="0" borderId="0" xfId="0" applyFont="1" applyAlignment="1" applyProtection="1">
      <protection hidden="1"/>
    </xf>
    <xf numFmtId="0" fontId="13" fillId="0" borderId="38" xfId="0" applyFont="1" applyBorder="1" applyAlignment="1" applyProtection="1">
      <protection hidden="1"/>
    </xf>
    <xf numFmtId="0" fontId="29" fillId="0" borderId="38" xfId="0" applyFont="1" applyBorder="1" applyAlignment="1" applyProtection="1">
      <alignment vertical="top"/>
      <protection hidden="1"/>
    </xf>
    <xf numFmtId="0" fontId="14" fillId="0" borderId="38" xfId="0" applyFont="1" applyBorder="1" applyAlignment="1" applyProtection="1">
      <alignment vertical="top"/>
      <protection hidden="1"/>
    </xf>
    <xf numFmtId="0" fontId="3" fillId="0" borderId="0" xfId="0" applyFont="1" applyAlignment="1" applyProtection="1">
      <alignment vertical="center"/>
      <protection hidden="1"/>
    </xf>
    <xf numFmtId="0" fontId="15" fillId="0" borderId="0" xfId="0" applyFont="1" applyAlignment="1" applyProtection="1">
      <alignment vertical="center"/>
      <protection hidden="1"/>
    </xf>
    <xf numFmtId="0" fontId="6" fillId="0" borderId="41" xfId="0" applyFont="1" applyBorder="1" applyAlignment="1" applyProtection="1">
      <alignment horizontal="center" wrapText="1"/>
      <protection hidden="1"/>
    </xf>
    <xf numFmtId="0" fontId="3" fillId="3" borderId="42" xfId="0" applyFont="1" applyFill="1" applyBorder="1" applyAlignment="1" applyProtection="1">
      <alignment horizontal="center" vertical="top" wrapText="1"/>
      <protection hidden="1"/>
    </xf>
    <xf numFmtId="0" fontId="6" fillId="0" borderId="43" xfId="0" applyFont="1" applyBorder="1" applyAlignment="1" applyProtection="1">
      <alignment horizontal="center" wrapText="1"/>
      <protection hidden="1"/>
    </xf>
    <xf numFmtId="0" fontId="3" fillId="4" borderId="44" xfId="0" applyFont="1" applyFill="1" applyBorder="1" applyAlignment="1" applyProtection="1">
      <alignment horizontal="center" vertical="top" wrapText="1"/>
      <protection hidden="1"/>
    </xf>
    <xf numFmtId="0" fontId="12" fillId="0" borderId="45" xfId="0" applyFont="1" applyBorder="1" applyAlignment="1" applyProtection="1">
      <alignment vertical="center"/>
      <protection hidden="1"/>
    </xf>
    <xf numFmtId="0" fontId="6" fillId="0" borderId="41" xfId="0" applyFont="1" applyBorder="1" applyAlignment="1" applyProtection="1">
      <alignment horizontal="left" vertical="center"/>
      <protection hidden="1"/>
    </xf>
    <xf numFmtId="0" fontId="15" fillId="0" borderId="41" xfId="0" applyFont="1" applyBorder="1" applyProtection="1">
      <protection hidden="1"/>
    </xf>
    <xf numFmtId="0" fontId="3" fillId="0" borderId="41" xfId="0" applyFont="1" applyBorder="1" applyAlignment="1" applyProtection="1">
      <protection hidden="1"/>
    </xf>
    <xf numFmtId="0" fontId="9" fillId="0" borderId="41" xfId="0" applyFont="1" applyBorder="1" applyAlignment="1" applyProtection="1">
      <alignment horizontal="left" vertical="center"/>
      <protection hidden="1"/>
    </xf>
    <xf numFmtId="0" fontId="3" fillId="0" borderId="45" xfId="0" applyFont="1" applyBorder="1" applyAlignment="1" applyProtection="1">
      <protection hidden="1"/>
    </xf>
    <xf numFmtId="0" fontId="6" fillId="0" borderId="41" xfId="0" applyFont="1" applyBorder="1" applyAlignment="1" applyProtection="1">
      <protection hidden="1"/>
    </xf>
    <xf numFmtId="0" fontId="6" fillId="0" borderId="41" xfId="0" applyFont="1" applyBorder="1" applyProtection="1">
      <protection hidden="1"/>
    </xf>
    <xf numFmtId="0" fontId="6" fillId="0" borderId="41" xfId="0" applyFont="1" applyBorder="1" applyAlignment="1" applyProtection="1">
      <alignment vertical="top"/>
      <protection hidden="1"/>
    </xf>
    <xf numFmtId="0" fontId="15" fillId="0" borderId="43" xfId="0" applyFont="1" applyBorder="1" applyProtection="1">
      <protection hidden="1"/>
    </xf>
    <xf numFmtId="0" fontId="2" fillId="0" borderId="41" xfId="0" applyFont="1" applyBorder="1" applyAlignment="1" applyProtection="1">
      <protection hidden="1"/>
    </xf>
    <xf numFmtId="0" fontId="10" fillId="0" borderId="41" xfId="0" applyFont="1" applyBorder="1" applyAlignment="1" applyProtection="1">
      <alignment horizontal="left" vertical="center"/>
      <protection hidden="1"/>
    </xf>
    <xf numFmtId="0" fontId="15" fillId="0" borderId="46" xfId="0" applyFont="1" applyBorder="1" applyProtection="1">
      <protection hidden="1"/>
    </xf>
    <xf numFmtId="0" fontId="6" fillId="0" borderId="46" xfId="0" applyFont="1" applyBorder="1" applyAlignment="1" applyProtection="1">
      <alignment horizontal="right"/>
      <protection hidden="1"/>
    </xf>
    <xf numFmtId="0" fontId="6" fillId="0" borderId="46" xfId="0" applyFont="1" applyBorder="1" applyAlignment="1" applyProtection="1">
      <alignment horizontal="left" vertical="center"/>
      <protection hidden="1"/>
    </xf>
    <xf numFmtId="0" fontId="15" fillId="0" borderId="46" xfId="0" applyFont="1" applyFill="1" applyBorder="1" applyAlignment="1" applyProtection="1">
      <alignment wrapText="1"/>
      <protection hidden="1"/>
    </xf>
    <xf numFmtId="0" fontId="15" fillId="0" borderId="0" xfId="0" applyFont="1" applyFill="1" applyBorder="1" applyAlignment="1" applyProtection="1">
      <alignment wrapText="1"/>
      <protection hidden="1"/>
    </xf>
    <xf numFmtId="0" fontId="15" fillId="0" borderId="0" xfId="0" applyFont="1" applyAlignment="1" applyProtection="1">
      <alignment wrapText="1"/>
      <protection hidden="1"/>
    </xf>
    <xf numFmtId="0" fontId="19" fillId="0" borderId="0" xfId="0" applyFont="1" applyProtection="1">
      <protection hidden="1"/>
    </xf>
    <xf numFmtId="0" fontId="0" fillId="0" borderId="40" xfId="0" applyBorder="1" applyAlignment="1" applyProtection="1">
      <alignment vertical="center"/>
      <protection locked="0"/>
    </xf>
    <xf numFmtId="0" fontId="0" fillId="0" borderId="40" xfId="0" applyBorder="1" applyAlignment="1" applyProtection="1">
      <alignment horizontal="left" vertical="center"/>
      <protection locked="0"/>
    </xf>
    <xf numFmtId="0" fontId="6" fillId="3" borderId="49" xfId="0" applyFont="1" applyFill="1" applyBorder="1" applyAlignment="1" applyProtection="1">
      <alignment horizontal="center" vertical="top" wrapText="1"/>
      <protection locked="0"/>
    </xf>
    <xf numFmtId="0" fontId="6" fillId="3" borderId="50" xfId="0" applyFont="1" applyFill="1" applyBorder="1" applyAlignment="1" applyProtection="1">
      <alignment horizontal="center" vertical="top" wrapText="1"/>
      <protection locked="0"/>
    </xf>
    <xf numFmtId="0" fontId="6" fillId="3" borderId="51" xfId="0" applyFont="1" applyFill="1" applyBorder="1" applyAlignment="1" applyProtection="1">
      <alignment horizontal="centerContinuous" vertical="top"/>
      <protection locked="0"/>
    </xf>
    <xf numFmtId="0" fontId="6" fillId="3" borderId="52" xfId="0" applyFont="1" applyFill="1" applyBorder="1" applyAlignment="1" applyProtection="1">
      <alignment horizontal="center" vertical="top" wrapText="1"/>
      <protection locked="0"/>
    </xf>
    <xf numFmtId="0" fontId="6" fillId="3" borderId="39" xfId="0" applyFont="1" applyFill="1" applyBorder="1" applyAlignment="1" applyProtection="1">
      <alignment horizontal="center" vertical="top" wrapText="1"/>
      <protection locked="0"/>
    </xf>
    <xf numFmtId="0" fontId="6" fillId="3" borderId="53" xfId="0" applyFont="1" applyFill="1" applyBorder="1" applyAlignment="1" applyProtection="1">
      <alignment horizontal="centerContinuous" vertical="top"/>
      <protection locked="0"/>
    </xf>
    <xf numFmtId="0" fontId="1" fillId="3" borderId="52" xfId="0" applyFont="1" applyFill="1" applyBorder="1" applyAlignment="1" applyProtection="1">
      <alignment horizontal="center" vertical="top" wrapText="1"/>
      <protection locked="0"/>
    </xf>
    <xf numFmtId="0" fontId="1" fillId="3" borderId="39" xfId="0" applyFont="1" applyFill="1" applyBorder="1" applyAlignment="1" applyProtection="1">
      <alignment horizontal="center" vertical="top" wrapText="1"/>
      <protection locked="0"/>
    </xf>
    <xf numFmtId="0" fontId="1" fillId="3" borderId="53" xfId="0" applyFont="1" applyFill="1" applyBorder="1" applyAlignment="1" applyProtection="1">
      <alignment horizontal="center" vertical="top" wrapText="1"/>
      <protection locked="0"/>
    </xf>
    <xf numFmtId="0" fontId="1" fillId="4" borderId="52" xfId="0" applyFont="1" applyFill="1" applyBorder="1" applyAlignment="1" applyProtection="1">
      <alignment horizontal="center" vertical="top" wrapText="1"/>
      <protection locked="0"/>
    </xf>
    <xf numFmtId="0" fontId="1" fillId="4" borderId="39" xfId="0" applyFont="1" applyFill="1" applyBorder="1" applyAlignment="1" applyProtection="1">
      <alignment horizontal="center" vertical="top" wrapText="1"/>
      <protection locked="0"/>
    </xf>
    <xf numFmtId="0" fontId="1" fillId="4" borderId="53" xfId="0" applyFont="1" applyFill="1" applyBorder="1" applyAlignment="1" applyProtection="1">
      <alignment horizontal="center" vertical="top" wrapText="1"/>
      <protection locked="0"/>
    </xf>
    <xf numFmtId="0" fontId="1" fillId="0" borderId="54" xfId="0" applyFont="1" applyBorder="1" applyAlignment="1" applyProtection="1">
      <alignment horizontal="center" vertical="top" wrapText="1"/>
      <protection locked="0"/>
    </xf>
    <xf numFmtId="0" fontId="1" fillId="0" borderId="55" xfId="0" applyFont="1" applyBorder="1" applyAlignment="1" applyProtection="1">
      <alignment horizontal="center" vertical="top" wrapText="1"/>
      <protection locked="0"/>
    </xf>
    <xf numFmtId="0" fontId="6" fillId="0" borderId="56" xfId="0" applyFont="1" applyBorder="1" applyAlignment="1" applyProtection="1">
      <alignment horizontal="centerContinuous" vertical="top"/>
      <protection locked="0"/>
    </xf>
    <xf numFmtId="0" fontId="15" fillId="0" borderId="54" xfId="0" applyFont="1" applyBorder="1" applyAlignment="1" applyProtection="1">
      <alignment horizontal="center" vertical="top" wrapText="1"/>
      <protection locked="0"/>
    </xf>
    <xf numFmtId="0" fontId="15" fillId="0" borderId="55" xfId="0" applyFont="1" applyBorder="1" applyAlignment="1" applyProtection="1">
      <alignment horizontal="center" vertical="top" wrapText="1"/>
      <protection locked="0"/>
    </xf>
    <xf numFmtId="0" fontId="2" fillId="0" borderId="60" xfId="0" applyFont="1" applyFill="1" applyBorder="1" applyAlignment="1">
      <alignment horizontal="center" vertical="top" wrapText="1"/>
    </xf>
    <xf numFmtId="0" fontId="26" fillId="0" borderId="61" xfId="0" applyFont="1" applyFill="1" applyBorder="1" applyAlignment="1">
      <alignment horizontal="center" vertical="top" wrapText="1"/>
    </xf>
    <xf numFmtId="0" fontId="2" fillId="0" borderId="61" xfId="0" applyFont="1" applyFill="1" applyBorder="1" applyAlignment="1">
      <alignment vertical="top" wrapText="1"/>
    </xf>
    <xf numFmtId="0" fontId="2" fillId="0" borderId="61" xfId="0" applyFont="1" applyFill="1" applyBorder="1" applyAlignment="1">
      <alignment horizontal="center" vertical="top" wrapText="1"/>
    </xf>
    <xf numFmtId="0" fontId="2" fillId="0" borderId="62" xfId="0" applyFont="1" applyFill="1" applyBorder="1" applyAlignment="1">
      <alignment horizontal="center" vertical="top" wrapText="1"/>
    </xf>
    <xf numFmtId="0" fontId="5" fillId="0" borderId="63" xfId="0" applyFont="1" applyFill="1" applyBorder="1" applyAlignment="1">
      <alignment horizontal="center" wrapText="1"/>
    </xf>
    <xf numFmtId="0" fontId="5" fillId="0" borderId="64" xfId="0" applyFont="1" applyFill="1" applyBorder="1" applyAlignment="1">
      <alignment horizontal="center" wrapText="1"/>
    </xf>
    <xf numFmtId="0" fontId="21" fillId="0" borderId="65" xfId="0" applyFont="1" applyFill="1" applyBorder="1" applyAlignment="1">
      <alignment horizontal="center" vertical="top" wrapText="1"/>
    </xf>
    <xf numFmtId="0" fontId="5" fillId="0" borderId="65" xfId="0" applyFont="1" applyFill="1" applyBorder="1" applyAlignment="1">
      <alignment vertical="top" wrapText="1"/>
    </xf>
    <xf numFmtId="0" fontId="5" fillId="0" borderId="65" xfId="0" applyFont="1" applyFill="1" applyBorder="1" applyAlignment="1">
      <alignment horizontal="center" vertical="top" wrapText="1"/>
    </xf>
    <xf numFmtId="0" fontId="5" fillId="0" borderId="66" xfId="0" applyFont="1" applyFill="1" applyBorder="1" applyAlignment="1">
      <alignment horizontal="center" wrapText="1"/>
    </xf>
    <xf numFmtId="0" fontId="0" fillId="0" borderId="44" xfId="0" applyFill="1" applyBorder="1" applyAlignment="1">
      <alignment horizontal="center" vertical="center"/>
    </xf>
    <xf numFmtId="0" fontId="0" fillId="0" borderId="67" xfId="0" applyFill="1" applyBorder="1" applyAlignment="1">
      <alignment horizontal="center" vertical="center"/>
    </xf>
    <xf numFmtId="0" fontId="0" fillId="0" borderId="0" xfId="0" applyAlignment="1">
      <alignment horizontal="center" vertical="center"/>
    </xf>
    <xf numFmtId="0" fontId="3" fillId="0" borderId="68" xfId="0" applyFont="1" applyFill="1" applyBorder="1" applyAlignment="1">
      <alignment horizontal="center" vertical="center"/>
    </xf>
    <xf numFmtId="0" fontId="30" fillId="0" borderId="38" xfId="0" applyFont="1" applyBorder="1" applyAlignment="1" applyProtection="1">
      <alignment horizontal="right" vertical="top"/>
      <protection hidden="1"/>
    </xf>
    <xf numFmtId="0" fontId="31" fillId="0" borderId="0" xfId="0" applyFont="1" applyBorder="1" applyAlignment="1" applyProtection="1">
      <alignment horizontal="right" vertical="top"/>
      <protection hidden="1"/>
    </xf>
    <xf numFmtId="0" fontId="3" fillId="0" borderId="40" xfId="0" applyFont="1" applyBorder="1" applyAlignment="1" applyProtection="1">
      <alignment vertical="center"/>
    </xf>
    <xf numFmtId="0" fontId="0" fillId="0" borderId="40" xfId="0" applyBorder="1" applyAlignment="1" applyProtection="1"/>
    <xf numFmtId="0" fontId="33" fillId="0" borderId="0" xfId="0" applyFont="1" applyAlignment="1">
      <alignment vertical="top" wrapText="1"/>
    </xf>
    <xf numFmtId="0" fontId="20" fillId="0" borderId="0" xfId="0" applyFont="1" applyBorder="1" applyAlignment="1" applyProtection="1">
      <alignment vertical="top" wrapText="1"/>
    </xf>
    <xf numFmtId="0" fontId="35" fillId="0" borderId="0" xfId="0" applyFont="1" applyAlignment="1">
      <alignment vertical="top" wrapText="1"/>
    </xf>
    <xf numFmtId="0" fontId="34" fillId="0" borderId="0" xfId="0" applyFont="1"/>
    <xf numFmtId="0" fontId="37" fillId="0" borderId="0" xfId="0" applyFont="1" applyBorder="1" applyAlignment="1" applyProtection="1">
      <alignment vertical="top"/>
      <protection hidden="1"/>
    </xf>
    <xf numFmtId="0" fontId="37" fillId="0" borderId="0" xfId="0" applyFont="1" applyBorder="1" applyAlignment="1" applyProtection="1">
      <alignment vertical="top"/>
      <protection locked="0" hidden="1"/>
    </xf>
    <xf numFmtId="0" fontId="17" fillId="0" borderId="77" xfId="0" applyFont="1" applyBorder="1" applyAlignment="1" applyProtection="1">
      <protection hidden="1"/>
    </xf>
    <xf numFmtId="0" fontId="17" fillId="0" borderId="80" xfId="0" applyFont="1" applyBorder="1" applyAlignment="1" applyProtection="1">
      <protection hidden="1"/>
    </xf>
    <xf numFmtId="0" fontId="0" fillId="0" borderId="38" xfId="0" applyBorder="1" applyAlignment="1" applyProtection="1"/>
    <xf numFmtId="0" fontId="4" fillId="0" borderId="38" xfId="0" applyFont="1" applyBorder="1" applyAlignment="1" applyProtection="1">
      <alignment horizontal="center" vertical="center"/>
      <protection hidden="1"/>
    </xf>
    <xf numFmtId="0" fontId="3" fillId="0" borderId="70" xfId="0" applyFont="1" applyBorder="1" applyAlignment="1" applyProtection="1">
      <alignment vertical="center"/>
      <protection hidden="1"/>
    </xf>
    <xf numFmtId="0" fontId="1" fillId="0" borderId="83" xfId="0" applyFont="1" applyBorder="1" applyAlignment="1" applyProtection="1">
      <alignment horizontal="left" vertical="center"/>
      <protection hidden="1"/>
    </xf>
    <xf numFmtId="0" fontId="1" fillId="0" borderId="52" xfId="0" applyFont="1" applyBorder="1"/>
    <xf numFmtId="0" fontId="15" fillId="0" borderId="84" xfId="0" applyFont="1" applyBorder="1" applyProtection="1">
      <protection hidden="1"/>
    </xf>
    <xf numFmtId="0" fontId="0" fillId="0" borderId="89" xfId="0" applyBorder="1" applyAlignment="1" applyProtection="1"/>
    <xf numFmtId="0" fontId="6" fillId="0" borderId="84" xfId="0" applyFont="1" applyBorder="1" applyAlignment="1" applyProtection="1">
      <alignment horizontal="left" vertical="center"/>
      <protection hidden="1"/>
    </xf>
    <xf numFmtId="0" fontId="17" fillId="0" borderId="90" xfId="0" applyFont="1" applyBorder="1" applyAlignment="1" applyProtection="1">
      <protection hidden="1"/>
    </xf>
    <xf numFmtId="0" fontId="17" fillId="0" borderId="94" xfId="0" applyFont="1" applyBorder="1" applyAlignment="1" applyProtection="1">
      <protection hidden="1"/>
    </xf>
    <xf numFmtId="0" fontId="17" fillId="0" borderId="95" xfId="0" applyFont="1" applyBorder="1" applyAlignment="1" applyProtection="1">
      <protection hidden="1"/>
    </xf>
    <xf numFmtId="0" fontId="4" fillId="0" borderId="96" xfId="0" applyFont="1" applyBorder="1" applyAlignment="1" applyProtection="1">
      <protection hidden="1"/>
    </xf>
    <xf numFmtId="0" fontId="4" fillId="0" borderId="97" xfId="0" applyFont="1" applyBorder="1" applyAlignment="1" applyProtection="1">
      <alignment vertical="center"/>
      <protection hidden="1"/>
    </xf>
    <xf numFmtId="0" fontId="4" fillId="0" borderId="98" xfId="0" applyFont="1" applyBorder="1" applyAlignment="1" applyProtection="1">
      <protection hidden="1"/>
    </xf>
    <xf numFmtId="0" fontId="4" fillId="0" borderId="99" xfId="11" applyFont="1" applyBorder="1" applyProtection="1"/>
    <xf numFmtId="0" fontId="4" fillId="0" borderId="100" xfId="11" applyFont="1" applyBorder="1" applyProtection="1"/>
    <xf numFmtId="0" fontId="4" fillId="0" borderId="100" xfId="11" applyFont="1" applyBorder="1" applyAlignment="1" applyProtection="1"/>
    <xf numFmtId="0" fontId="4" fillId="0" borderId="101" xfId="11" applyFont="1" applyBorder="1" applyAlignment="1" applyProtection="1"/>
    <xf numFmtId="0" fontId="12" fillId="0" borderId="102" xfId="11" applyNumberFormat="1" applyFont="1" applyBorder="1" applyAlignment="1" applyProtection="1">
      <alignment horizontal="left" vertical="center"/>
    </xf>
    <xf numFmtId="0" fontId="1" fillId="0" borderId="0" xfId="11" applyBorder="1" applyAlignment="1" applyProtection="1"/>
    <xf numFmtId="0" fontId="1" fillId="0" borderId="0" xfId="11" applyBorder="1" applyProtection="1"/>
    <xf numFmtId="0" fontId="1" fillId="0" borderId="0" xfId="11" applyProtection="1"/>
    <xf numFmtId="0" fontId="4" fillId="0" borderId="103" xfId="11" applyFont="1" applyBorder="1" applyProtection="1"/>
    <xf numFmtId="0" fontId="4" fillId="0" borderId="104" xfId="11" applyFont="1" applyBorder="1" applyProtection="1"/>
    <xf numFmtId="0" fontId="4" fillId="0" borderId="104" xfId="11" applyFont="1" applyBorder="1" applyAlignment="1" applyProtection="1">
      <alignment horizontal="left"/>
    </xf>
    <xf numFmtId="0" fontId="4" fillId="0" borderId="104" xfId="11" applyFont="1" applyBorder="1" applyAlignment="1" applyProtection="1">
      <alignment horizontal="center"/>
    </xf>
    <xf numFmtId="14" fontId="6" fillId="0" borderId="57" xfId="11" applyNumberFormat="1" applyFont="1" applyBorder="1" applyAlignment="1" applyProtection="1">
      <alignment horizontal="left" vertical="center"/>
    </xf>
    <xf numFmtId="0" fontId="4" fillId="0" borderId="44" xfId="11" applyFont="1" applyBorder="1" applyAlignment="1" applyProtection="1">
      <alignment vertical="center"/>
    </xf>
    <xf numFmtId="0" fontId="4" fillId="0" borderId="105" xfId="11" applyFont="1" applyBorder="1" applyAlignment="1" applyProtection="1">
      <alignment horizontal="left" vertical="center"/>
    </xf>
    <xf numFmtId="0" fontId="4" fillId="0" borderId="105" xfId="11" applyFont="1" applyBorder="1" applyAlignment="1" applyProtection="1">
      <alignment vertical="center"/>
    </xf>
    <xf numFmtId="0" fontId="2" fillId="0" borderId="72" xfId="11" applyFont="1" applyBorder="1" applyAlignment="1" applyProtection="1">
      <alignment horizontal="left" vertical="center"/>
    </xf>
    <xf numFmtId="0" fontId="18" fillId="0" borderId="71" xfId="11" applyFont="1" applyBorder="1" applyAlignment="1" applyProtection="1">
      <alignment horizontal="left" vertical="center" wrapText="1"/>
    </xf>
    <xf numFmtId="14" fontId="5" fillId="0" borderId="45" xfId="11" applyNumberFormat="1" applyFont="1" applyBorder="1" applyAlignment="1" applyProtection="1">
      <alignment horizontal="right" vertical="top" wrapText="1"/>
      <protection locked="0"/>
    </xf>
    <xf numFmtId="0" fontId="1" fillId="0" borderId="0" xfId="11" applyAlignment="1" applyProtection="1"/>
    <xf numFmtId="14" fontId="5" fillId="0" borderId="109" xfId="11" applyNumberFormat="1" applyFont="1" applyBorder="1" applyAlignment="1" applyProtection="1">
      <alignment horizontal="right" vertical="top" wrapText="1"/>
      <protection locked="0"/>
    </xf>
    <xf numFmtId="0" fontId="5" fillId="0" borderId="113" xfId="11" applyFont="1" applyBorder="1" applyAlignment="1" applyProtection="1">
      <alignment horizontal="right" vertical="center"/>
      <protection locked="0"/>
    </xf>
    <xf numFmtId="0" fontId="5" fillId="0" borderId="113" xfId="11" applyFont="1" applyBorder="1" applyAlignment="1" applyProtection="1">
      <alignment horizontal="right" vertical="top"/>
      <protection locked="0"/>
    </xf>
    <xf numFmtId="0" fontId="5" fillId="0" borderId="113" xfId="11" applyFont="1" applyBorder="1" applyAlignment="1" applyProtection="1">
      <alignment horizontal="left" vertical="center"/>
      <protection locked="0"/>
    </xf>
    <xf numFmtId="0" fontId="5" fillId="0" borderId="117" xfId="11" applyFont="1" applyBorder="1" applyAlignment="1" applyProtection="1">
      <alignment horizontal="left" vertical="center"/>
      <protection locked="0"/>
    </xf>
    <xf numFmtId="0" fontId="1" fillId="0" borderId="0" xfId="11"/>
    <xf numFmtId="0" fontId="40" fillId="0" borderId="117" xfId="11" applyFont="1" applyBorder="1" applyAlignment="1" applyProtection="1">
      <alignment horizontal="left" vertical="center"/>
      <protection locked="0"/>
    </xf>
    <xf numFmtId="0" fontId="40" fillId="0" borderId="113" xfId="11" applyFont="1" applyBorder="1" applyAlignment="1" applyProtection="1">
      <alignment horizontal="left" vertical="center"/>
      <protection locked="0"/>
    </xf>
    <xf numFmtId="0" fontId="1" fillId="0" borderId="0" xfId="11" applyAlignment="1">
      <alignment horizontal="left" vertical="top"/>
    </xf>
    <xf numFmtId="0" fontId="5" fillId="0" borderId="113" xfId="11" applyFont="1" applyBorder="1" applyAlignment="1" applyProtection="1">
      <alignment horizontal="left" vertical="top"/>
      <protection locked="0"/>
    </xf>
    <xf numFmtId="0" fontId="41" fillId="0" borderId="71" xfId="11" applyFont="1" applyBorder="1" applyAlignment="1">
      <alignment horizontal="left" vertical="center" wrapText="1"/>
    </xf>
    <xf numFmtId="0" fontId="2" fillId="0" borderId="72" xfId="11" applyFont="1" applyBorder="1" applyAlignment="1">
      <alignment horizontal="left" vertical="center"/>
    </xf>
    <xf numFmtId="0" fontId="4" fillId="0" borderId="105" xfId="11" applyFont="1" applyBorder="1" applyAlignment="1">
      <alignment vertical="center"/>
    </xf>
    <xf numFmtId="0" fontId="4" fillId="0" borderId="105" xfId="11" applyFont="1" applyBorder="1" applyAlignment="1">
      <alignment horizontal="left" vertical="center"/>
    </xf>
    <xf numFmtId="0" fontId="4" fillId="0" borderId="44" xfId="11" applyFont="1" applyBorder="1" applyAlignment="1">
      <alignment vertical="center"/>
    </xf>
    <xf numFmtId="14" fontId="6" fillId="0" borderId="57" xfId="11" applyNumberFormat="1" applyFont="1" applyBorder="1" applyAlignment="1">
      <alignment horizontal="left" vertical="center"/>
    </xf>
    <xf numFmtId="0" fontId="4" fillId="0" borderId="104" xfId="11" applyFont="1" applyBorder="1" applyAlignment="1">
      <alignment horizontal="center"/>
    </xf>
    <xf numFmtId="0" fontId="42" fillId="0" borderId="104" xfId="11" applyFont="1" applyBorder="1" applyAlignment="1">
      <alignment horizontal="left"/>
    </xf>
    <xf numFmtId="0" fontId="4" fillId="0" borderId="104" xfId="11" applyFont="1" applyBorder="1"/>
    <xf numFmtId="0" fontId="4" fillId="0" borderId="103" xfId="11" applyFont="1" applyBorder="1"/>
    <xf numFmtId="0" fontId="34" fillId="0" borderId="102" xfId="11" applyFont="1" applyBorder="1" applyAlignment="1">
      <alignment horizontal="left" vertical="center"/>
    </xf>
    <xf numFmtId="0" fontId="4" fillId="0" borderId="101" xfId="11" applyFont="1" applyBorder="1"/>
    <xf numFmtId="0" fontId="4" fillId="0" borderId="100" xfId="11" applyFont="1" applyBorder="1"/>
    <xf numFmtId="0" fontId="4" fillId="0" borderId="99" xfId="11" applyFont="1" applyBorder="1"/>
    <xf numFmtId="0" fontId="18" fillId="0" borderId="45" xfId="0" applyFont="1" applyBorder="1" applyAlignment="1" applyProtection="1">
      <alignment vertical="top" wrapText="1"/>
      <protection hidden="1"/>
    </xf>
    <xf numFmtId="0" fontId="18" fillId="0" borderId="41" xfId="0" applyFont="1" applyBorder="1" applyAlignment="1" applyProtection="1">
      <alignment vertical="top" wrapText="1"/>
      <protection hidden="1"/>
    </xf>
    <xf numFmtId="0" fontId="18" fillId="0" borderId="43" xfId="0" applyFont="1" applyBorder="1" applyAlignment="1" applyProtection="1">
      <alignment vertical="top" wrapText="1"/>
      <protection hidden="1"/>
    </xf>
    <xf numFmtId="0" fontId="18" fillId="0" borderId="49" xfId="0" applyFont="1" applyBorder="1" applyAlignment="1" applyProtection="1">
      <alignment vertical="top" wrapText="1"/>
      <protection hidden="1"/>
    </xf>
    <xf numFmtId="0" fontId="18" fillId="0" borderId="69" xfId="0" applyFont="1" applyBorder="1" applyAlignment="1" applyProtection="1">
      <alignment vertical="top" wrapText="1"/>
      <protection hidden="1"/>
    </xf>
    <xf numFmtId="0" fontId="18" fillId="0" borderId="52" xfId="0" applyFont="1" applyBorder="1" applyAlignment="1" applyProtection="1">
      <alignment vertical="top" wrapText="1"/>
      <protection hidden="1"/>
    </xf>
    <xf numFmtId="0" fontId="18" fillId="0" borderId="58" xfId="0" applyFont="1" applyBorder="1" applyAlignment="1" applyProtection="1">
      <alignment vertical="top" wrapText="1"/>
      <protection hidden="1"/>
    </xf>
    <xf numFmtId="0" fontId="18" fillId="0" borderId="54" xfId="0" applyFont="1" applyBorder="1" applyAlignment="1" applyProtection="1">
      <alignment vertical="top" wrapText="1"/>
      <protection hidden="1"/>
    </xf>
    <xf numFmtId="0" fontId="18" fillId="0" borderId="70" xfId="0" applyFont="1" applyBorder="1" applyAlignment="1" applyProtection="1">
      <alignment vertical="top" wrapText="1"/>
      <protection hidden="1"/>
    </xf>
    <xf numFmtId="0" fontId="6" fillId="0" borderId="49" xfId="0" applyFont="1" applyBorder="1" applyAlignment="1" applyProtection="1">
      <alignment vertical="top" wrapText="1"/>
      <protection locked="0"/>
    </xf>
    <xf numFmtId="0" fontId="7" fillId="0" borderId="69" xfId="0" applyFont="1" applyBorder="1" applyAlignment="1" applyProtection="1">
      <alignment vertical="top" wrapText="1"/>
      <protection locked="0"/>
    </xf>
    <xf numFmtId="0" fontId="7" fillId="0" borderId="52" xfId="0" applyFont="1" applyBorder="1" applyAlignment="1" applyProtection="1">
      <alignment vertical="top" wrapText="1"/>
      <protection locked="0"/>
    </xf>
    <xf numFmtId="0" fontId="7" fillId="0" borderId="58" xfId="0" applyFont="1" applyBorder="1" applyAlignment="1" applyProtection="1">
      <alignment vertical="top" wrapText="1"/>
      <protection locked="0"/>
    </xf>
    <xf numFmtId="0" fontId="7" fillId="0" borderId="54" xfId="0" applyFont="1" applyBorder="1" applyAlignment="1" applyProtection="1">
      <alignment vertical="top" wrapText="1"/>
      <protection locked="0"/>
    </xf>
    <xf numFmtId="0" fontId="7" fillId="0" borderId="70" xfId="0" applyFont="1" applyBorder="1" applyAlignment="1" applyProtection="1">
      <alignment vertical="top" wrapText="1"/>
      <protection locked="0"/>
    </xf>
    <xf numFmtId="0" fontId="11" fillId="0" borderId="41" xfId="0" applyFont="1" applyBorder="1" applyAlignment="1" applyProtection="1">
      <alignment horizontal="center" vertical="center" wrapText="1"/>
      <protection hidden="1"/>
    </xf>
    <xf numFmtId="0" fontId="0" fillId="0" borderId="41" xfId="0" applyBorder="1" applyAlignment="1" applyProtection="1">
      <protection hidden="1"/>
    </xf>
    <xf numFmtId="0" fontId="6" fillId="0" borderId="86" xfId="0" applyFont="1" applyBorder="1" applyAlignment="1" applyProtection="1">
      <alignment horizontal="center" textRotation="90"/>
      <protection hidden="1"/>
    </xf>
    <xf numFmtId="0" fontId="0" fillId="0" borderId="47" xfId="0" applyBorder="1" applyAlignment="1" applyProtection="1">
      <alignment horizontal="center" textRotation="90"/>
      <protection hidden="1"/>
    </xf>
    <xf numFmtId="0" fontId="0" fillId="0" borderId="48" xfId="0" applyBorder="1" applyAlignment="1" applyProtection="1">
      <alignment horizontal="center" textRotation="90"/>
      <protection hidden="1"/>
    </xf>
    <xf numFmtId="0" fontId="6" fillId="0" borderId="87" xfId="0" applyFont="1" applyBorder="1" applyAlignment="1" applyProtection="1">
      <alignment horizontal="center" vertical="top" wrapText="1"/>
      <protection hidden="1"/>
    </xf>
    <xf numFmtId="0" fontId="6" fillId="0" borderId="47" xfId="0" applyFont="1" applyBorder="1" applyAlignment="1" applyProtection="1">
      <alignment horizontal="center" vertical="top" wrapText="1"/>
      <protection hidden="1"/>
    </xf>
    <xf numFmtId="0" fontId="6" fillId="0" borderId="48" xfId="0" applyFont="1" applyBorder="1" applyAlignment="1" applyProtection="1">
      <alignment horizontal="center" vertical="top" wrapText="1"/>
      <protection hidden="1"/>
    </xf>
    <xf numFmtId="0" fontId="6" fillId="0" borderId="83" xfId="0" applyFont="1" applyBorder="1" applyAlignment="1" applyProtection="1">
      <alignment horizontal="left" vertical="top" wrapText="1"/>
      <protection locked="0"/>
    </xf>
    <xf numFmtId="0" fontId="6" fillId="0" borderId="52" xfId="0" applyFont="1" applyBorder="1" applyAlignment="1" applyProtection="1">
      <alignment horizontal="left" vertical="top" wrapText="1"/>
      <protection locked="0"/>
    </xf>
    <xf numFmtId="0" fontId="6" fillId="0" borderId="54" xfId="0" applyFont="1" applyBorder="1" applyAlignment="1" applyProtection="1">
      <alignment horizontal="left" vertical="top" wrapText="1"/>
      <protection locked="0"/>
    </xf>
    <xf numFmtId="0" fontId="6" fillId="0" borderId="88" xfId="0" applyFont="1" applyBorder="1" applyAlignment="1" applyProtection="1">
      <alignment horizontal="left" vertical="top" wrapText="1"/>
      <protection locked="0"/>
    </xf>
    <xf numFmtId="0" fontId="6" fillId="0" borderId="84" xfId="0" applyFont="1" applyBorder="1" applyAlignment="1" applyProtection="1">
      <alignment horizontal="left" vertical="top" wrapText="1"/>
      <protection locked="0"/>
    </xf>
    <xf numFmtId="0" fontId="6" fillId="0" borderId="85" xfId="0" applyFont="1" applyBorder="1" applyAlignment="1" applyProtection="1">
      <alignment horizontal="left" vertical="top" wrapText="1"/>
      <protection locked="0"/>
    </xf>
    <xf numFmtId="0" fontId="6" fillId="0" borderId="34"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58" xfId="0" applyFont="1" applyBorder="1" applyAlignment="1" applyProtection="1">
      <alignment horizontal="left" vertical="top" wrapText="1"/>
      <protection locked="0"/>
    </xf>
    <xf numFmtId="0" fontId="6" fillId="0" borderId="74" xfId="0" applyFont="1" applyBorder="1" applyAlignment="1" applyProtection="1">
      <alignment horizontal="left" vertical="top" wrapText="1"/>
      <protection locked="0"/>
    </xf>
    <xf numFmtId="0" fontId="6" fillId="0" borderId="38" xfId="0" applyFont="1" applyBorder="1" applyAlignment="1" applyProtection="1">
      <alignment horizontal="left" vertical="top" wrapText="1"/>
      <protection locked="0"/>
    </xf>
    <xf numFmtId="0" fontId="6" fillId="0" borderId="70" xfId="0" applyFont="1" applyBorder="1" applyAlignment="1" applyProtection="1">
      <alignment horizontal="left" vertical="top" wrapText="1"/>
      <protection locked="0"/>
    </xf>
    <xf numFmtId="0" fontId="6" fillId="0" borderId="83" xfId="0" applyFont="1" applyFill="1" applyBorder="1" applyAlignment="1" applyProtection="1">
      <alignment horizontal="left" vertical="top" wrapText="1"/>
      <protection locked="0"/>
    </xf>
    <xf numFmtId="0" fontId="6" fillId="0" borderId="84" xfId="0" applyFont="1" applyFill="1" applyBorder="1" applyAlignment="1" applyProtection="1">
      <alignment horizontal="left" vertical="top" wrapText="1"/>
      <protection locked="0"/>
    </xf>
    <xf numFmtId="0" fontId="6" fillId="0" borderId="85" xfId="0" applyFont="1" applyFill="1" applyBorder="1" applyAlignment="1" applyProtection="1">
      <alignment horizontal="left" vertical="top" wrapText="1"/>
      <protection locked="0"/>
    </xf>
    <xf numFmtId="0" fontId="6" fillId="0" borderId="52" xfId="0" applyFont="1" applyFill="1" applyBorder="1" applyAlignment="1" applyProtection="1">
      <alignment horizontal="left" vertical="top" wrapText="1"/>
      <protection locked="0"/>
    </xf>
    <xf numFmtId="0" fontId="6" fillId="0" borderId="0" xfId="0" applyFont="1" applyFill="1" applyBorder="1" applyAlignment="1" applyProtection="1">
      <alignment horizontal="left" vertical="top" wrapText="1"/>
      <protection locked="0"/>
    </xf>
    <xf numFmtId="0" fontId="6" fillId="0" borderId="58" xfId="0" applyFont="1" applyFill="1" applyBorder="1" applyAlignment="1" applyProtection="1">
      <alignment horizontal="left" vertical="top" wrapText="1"/>
      <protection locked="0"/>
    </xf>
    <xf numFmtId="0" fontId="6" fillId="0" borderId="54" xfId="0" applyFont="1" applyFill="1" applyBorder="1" applyAlignment="1" applyProtection="1">
      <alignment horizontal="left" vertical="top" wrapText="1"/>
      <protection locked="0"/>
    </xf>
    <xf numFmtId="0" fontId="6" fillId="0" borderId="38" xfId="0" applyFont="1" applyFill="1" applyBorder="1" applyAlignment="1" applyProtection="1">
      <alignment horizontal="left" vertical="top" wrapText="1"/>
      <protection locked="0"/>
    </xf>
    <xf numFmtId="0" fontId="6" fillId="0" borderId="70" xfId="0" applyFont="1" applyFill="1" applyBorder="1" applyAlignment="1" applyProtection="1">
      <alignment horizontal="left" vertical="top" wrapText="1"/>
      <protection locked="0"/>
    </xf>
    <xf numFmtId="0" fontId="6" fillId="0" borderId="85" xfId="0" applyFont="1" applyBorder="1" applyAlignment="1" applyProtection="1">
      <alignment wrapText="1"/>
      <protection locked="0"/>
    </xf>
    <xf numFmtId="0" fontId="6" fillId="0" borderId="58" xfId="0" applyFont="1" applyBorder="1" applyAlignment="1" applyProtection="1">
      <alignment wrapText="1"/>
      <protection locked="0"/>
    </xf>
    <xf numFmtId="0" fontId="6" fillId="0" borderId="70" xfId="0" applyFont="1" applyBorder="1" applyAlignment="1" applyProtection="1">
      <alignment wrapText="1"/>
      <protection locked="0"/>
    </xf>
    <xf numFmtId="49" fontId="6" fillId="0" borderId="83" xfId="0" applyNumberFormat="1" applyFont="1" applyBorder="1" applyAlignment="1" applyProtection="1">
      <alignment horizontal="left" vertical="top" wrapText="1"/>
      <protection locked="0"/>
    </xf>
    <xf numFmtId="0" fontId="0" fillId="0" borderId="85" xfId="0" applyBorder="1" applyAlignment="1" applyProtection="1">
      <alignment horizontal="left" vertical="top" wrapText="1"/>
      <protection locked="0"/>
    </xf>
    <xf numFmtId="49" fontId="6" fillId="0" borderId="52" xfId="0" applyNumberFormat="1" applyFont="1" applyBorder="1" applyAlignment="1" applyProtection="1">
      <alignment horizontal="left" vertical="top" wrapText="1"/>
      <protection locked="0"/>
    </xf>
    <xf numFmtId="0" fontId="0" fillId="0" borderId="58" xfId="0" applyBorder="1" applyAlignment="1" applyProtection="1">
      <alignment horizontal="left" vertical="top" wrapText="1"/>
      <protection locked="0"/>
    </xf>
    <xf numFmtId="0" fontId="0" fillId="0" borderId="52" xfId="0" applyBorder="1" applyAlignment="1" applyProtection="1">
      <alignment horizontal="left" vertical="top" wrapText="1"/>
      <protection locked="0"/>
    </xf>
    <xf numFmtId="0" fontId="0" fillId="0" borderId="54" xfId="0" applyBorder="1" applyAlignment="1" applyProtection="1">
      <alignment horizontal="left" vertical="top" wrapText="1"/>
      <protection locked="0"/>
    </xf>
    <xf numFmtId="0" fontId="0" fillId="0" borderId="70" xfId="0" applyBorder="1" applyAlignment="1" applyProtection="1">
      <alignment horizontal="left" vertical="top" wrapText="1"/>
      <protection locked="0"/>
    </xf>
    <xf numFmtId="0" fontId="32" fillId="0" borderId="0" xfId="0" applyFont="1" applyAlignment="1">
      <alignment vertical="top" wrapText="1"/>
    </xf>
    <xf numFmtId="0" fontId="32" fillId="0" borderId="38" xfId="0" applyFont="1" applyBorder="1" applyAlignment="1">
      <alignment vertical="top" wrapText="1"/>
    </xf>
    <xf numFmtId="49" fontId="6" fillId="0" borderId="41" xfId="0" applyNumberFormat="1" applyFont="1" applyBorder="1" applyAlignment="1" applyProtection="1">
      <alignment horizontal="center" vertical="center" wrapText="1"/>
      <protection hidden="1"/>
    </xf>
    <xf numFmtId="49" fontId="0" fillId="0" borderId="41" xfId="0" applyNumberFormat="1" applyBorder="1" applyAlignment="1" applyProtection="1">
      <alignment horizontal="center" vertical="center" wrapText="1"/>
      <protection hidden="1"/>
    </xf>
    <xf numFmtId="49" fontId="0" fillId="0" borderId="43" xfId="0" applyNumberFormat="1" applyBorder="1" applyAlignment="1" applyProtection="1">
      <alignment horizontal="center" vertical="center" wrapText="1"/>
      <protection hidden="1"/>
    </xf>
    <xf numFmtId="0" fontId="6" fillId="0" borderId="52" xfId="0" applyFont="1" applyBorder="1" applyAlignment="1" applyProtection="1">
      <alignment horizontal="center" wrapText="1"/>
      <protection hidden="1"/>
    </xf>
    <xf numFmtId="0" fontId="0" fillId="0" borderId="0" xfId="0" applyAlignment="1" applyProtection="1">
      <alignment horizontal="center" wrapText="1"/>
      <protection hidden="1"/>
    </xf>
    <xf numFmtId="0" fontId="0" fillId="0" borderId="58" xfId="0" applyBorder="1" applyAlignment="1" applyProtection="1">
      <alignment horizontal="center" wrapText="1"/>
      <protection hidden="1"/>
    </xf>
    <xf numFmtId="0" fontId="6" fillId="0" borderId="19" xfId="0" applyFont="1" applyBorder="1" applyAlignment="1" applyProtection="1">
      <alignment horizontal="left" vertical="center" wrapText="1"/>
      <protection hidden="1"/>
    </xf>
    <xf numFmtId="0" fontId="6" fillId="0" borderId="57" xfId="0" applyFont="1" applyBorder="1" applyAlignment="1" applyProtection="1">
      <alignment horizontal="left" vertical="center" wrapText="1"/>
      <protection hidden="1"/>
    </xf>
    <xf numFmtId="0" fontId="6" fillId="0" borderId="72" xfId="0" applyFont="1" applyBorder="1" applyAlignment="1" applyProtection="1">
      <alignment horizontal="left" vertical="center" wrapText="1"/>
      <protection hidden="1"/>
    </xf>
    <xf numFmtId="0" fontId="6" fillId="0" borderId="71" xfId="0" applyFont="1" applyBorder="1" applyAlignment="1" applyProtection="1">
      <alignment horizontal="left" vertical="center" wrapText="1"/>
      <protection hidden="1"/>
    </xf>
    <xf numFmtId="0" fontId="6" fillId="0" borderId="58" xfId="0" applyFont="1" applyBorder="1" applyAlignment="1" applyProtection="1">
      <alignment horizontal="center" wrapText="1"/>
      <protection hidden="1"/>
    </xf>
    <xf numFmtId="0" fontId="6" fillId="0" borderId="54" xfId="0" applyFont="1" applyBorder="1" applyAlignment="1" applyProtection="1">
      <alignment horizontal="center" wrapText="1"/>
      <protection hidden="1"/>
    </xf>
    <xf numFmtId="0" fontId="6" fillId="0" borderId="70" xfId="0" applyFont="1" applyBorder="1" applyAlignment="1" applyProtection="1">
      <alignment horizontal="center" wrapText="1"/>
      <protection hidden="1"/>
    </xf>
    <xf numFmtId="0" fontId="6" fillId="0" borderId="52" xfId="0" applyFont="1" applyBorder="1" applyAlignment="1" applyProtection="1">
      <alignment horizontal="center" vertical="center" wrapText="1"/>
      <protection hidden="1"/>
    </xf>
    <xf numFmtId="0" fontId="0" fillId="0" borderId="58" xfId="0" applyBorder="1" applyAlignment="1" applyProtection="1">
      <alignment horizontal="center" vertical="center" wrapText="1"/>
      <protection hidden="1"/>
    </xf>
    <xf numFmtId="0" fontId="0" fillId="0" borderId="52" xfId="0" applyBorder="1" applyAlignment="1" applyProtection="1">
      <alignment horizontal="center" vertical="center" wrapText="1"/>
      <protection hidden="1"/>
    </xf>
    <xf numFmtId="0" fontId="0" fillId="0" borderId="54" xfId="0" applyBorder="1" applyAlignment="1" applyProtection="1">
      <alignment horizontal="center" vertical="center" wrapText="1"/>
      <protection hidden="1"/>
    </xf>
    <xf numFmtId="0" fontId="0" fillId="0" borderId="70" xfId="0" applyBorder="1" applyAlignment="1" applyProtection="1">
      <alignment horizontal="center" vertical="center" wrapText="1"/>
      <protection hidden="1"/>
    </xf>
    <xf numFmtId="0" fontId="8" fillId="0" borderId="78" xfId="0" applyFont="1" applyBorder="1" applyAlignment="1" applyProtection="1">
      <alignment horizontal="left" vertical="center"/>
      <protection locked="0"/>
    </xf>
    <xf numFmtId="0" fontId="8" fillId="0" borderId="79" xfId="0" applyFont="1" applyBorder="1" applyAlignment="1" applyProtection="1">
      <alignment horizontal="left" vertical="center"/>
      <protection locked="0"/>
    </xf>
    <xf numFmtId="0" fontId="8" fillId="0" borderId="81" xfId="0" applyFont="1" applyBorder="1" applyAlignment="1" applyProtection="1">
      <alignment horizontal="left" vertical="center"/>
      <protection locked="0"/>
    </xf>
    <xf numFmtId="0" fontId="8" fillId="0" borderId="82" xfId="0" applyFont="1" applyBorder="1" applyAlignment="1" applyProtection="1">
      <alignment horizontal="left" vertical="center"/>
      <protection locked="0"/>
    </xf>
    <xf numFmtId="0" fontId="4" fillId="0" borderId="54" xfId="0" applyFont="1" applyBorder="1" applyAlignment="1" applyProtection="1">
      <alignment vertical="center"/>
      <protection hidden="1"/>
    </xf>
    <xf numFmtId="0" fontId="0" fillId="0" borderId="40" xfId="0" applyBorder="1" applyAlignment="1" applyProtection="1">
      <alignment vertical="center"/>
      <protection hidden="1"/>
    </xf>
    <xf numFmtId="0" fontId="4" fillId="0" borderId="10" xfId="0" applyFont="1" applyBorder="1" applyAlignment="1" applyProtection="1">
      <alignment horizontal="left" vertical="center"/>
      <protection hidden="1"/>
    </xf>
    <xf numFmtId="0" fontId="0" fillId="0" borderId="40" xfId="0" applyBorder="1" applyAlignment="1" applyProtection="1">
      <alignment horizontal="left" vertical="center"/>
      <protection hidden="1"/>
    </xf>
    <xf numFmtId="0" fontId="4" fillId="0" borderId="49" xfId="0" applyFont="1" applyBorder="1" applyAlignment="1" applyProtection="1">
      <alignment vertical="center"/>
      <protection hidden="1"/>
    </xf>
    <xf numFmtId="0" fontId="0" fillId="0" borderId="46" xfId="0" applyBorder="1" applyAlignment="1" applyProtection="1">
      <protection hidden="1"/>
    </xf>
    <xf numFmtId="0" fontId="0" fillId="0" borderId="84" xfId="0" applyBorder="1" applyAlignment="1" applyProtection="1">
      <protection hidden="1"/>
    </xf>
    <xf numFmtId="0" fontId="0" fillId="0" borderId="69" xfId="0" applyBorder="1" applyAlignment="1" applyProtection="1">
      <protection hidden="1"/>
    </xf>
    <xf numFmtId="14" fontId="8" fillId="0" borderId="77" xfId="0" applyNumberFormat="1" applyFont="1" applyBorder="1" applyAlignment="1" applyProtection="1">
      <alignment horizontal="left" vertical="center"/>
      <protection locked="0"/>
    </xf>
    <xf numFmtId="14" fontId="8" fillId="0" borderId="78" xfId="0" applyNumberFormat="1" applyFont="1" applyBorder="1" applyAlignment="1" applyProtection="1">
      <alignment horizontal="left" vertical="center"/>
      <protection locked="0"/>
    </xf>
    <xf numFmtId="14" fontId="8" fillId="0" borderId="79" xfId="0" applyNumberFormat="1" applyFont="1" applyBorder="1" applyAlignment="1" applyProtection="1">
      <alignment horizontal="left" vertical="center"/>
      <protection locked="0"/>
    </xf>
    <xf numFmtId="0" fontId="8" fillId="0" borderId="91" xfId="0" applyFont="1" applyBorder="1" applyAlignment="1" applyProtection="1">
      <alignment horizontal="left" vertical="center"/>
      <protection locked="0"/>
    </xf>
    <xf numFmtId="0" fontId="8" fillId="0" borderId="92" xfId="0" applyFont="1" applyBorder="1" applyAlignment="1" applyProtection="1">
      <alignment horizontal="left" vertical="center"/>
      <protection locked="0"/>
    </xf>
    <xf numFmtId="0" fontId="8" fillId="0" borderId="93" xfId="0" applyFont="1" applyBorder="1" applyAlignment="1" applyProtection="1">
      <alignment horizontal="left" vertical="center"/>
      <protection locked="0"/>
    </xf>
    <xf numFmtId="0" fontId="4" fillId="0" borderId="49" xfId="0" applyFont="1" applyBorder="1" applyAlignment="1" applyProtection="1">
      <alignment vertical="center" wrapText="1"/>
      <protection hidden="1"/>
    </xf>
    <xf numFmtId="0" fontId="4" fillId="0" borderId="46" xfId="0" applyFont="1" applyBorder="1" applyAlignment="1" applyProtection="1">
      <alignment vertical="center" wrapText="1"/>
      <protection hidden="1"/>
    </xf>
    <xf numFmtId="0" fontId="0" fillId="0" borderId="69" xfId="0" applyBorder="1" applyAlignment="1" applyProtection="1">
      <alignment vertical="center" wrapText="1"/>
      <protection hidden="1"/>
    </xf>
    <xf numFmtId="0" fontId="8" fillId="0" borderId="52" xfId="0" applyFont="1" applyBorder="1" applyAlignment="1" applyProtection="1">
      <alignment horizontal="left" vertical="top" wrapText="1"/>
      <protection locked="0"/>
    </xf>
    <xf numFmtId="0" fontId="4" fillId="0" borderId="0" xfId="0" applyFont="1" applyBorder="1" applyAlignment="1" applyProtection="1">
      <alignment horizontal="left" vertical="top"/>
      <protection locked="0"/>
    </xf>
    <xf numFmtId="0" fontId="4" fillId="0" borderId="58" xfId="0" applyFont="1" applyBorder="1" applyAlignment="1" applyProtection="1">
      <alignment horizontal="left" vertical="top"/>
      <protection locked="0"/>
    </xf>
    <xf numFmtId="0" fontId="4" fillId="0" borderId="52" xfId="0" applyFont="1" applyBorder="1" applyAlignment="1" applyProtection="1">
      <alignment horizontal="left" vertical="top"/>
      <protection locked="0"/>
    </xf>
    <xf numFmtId="0" fontId="4" fillId="0" borderId="54" xfId="0" applyFont="1" applyBorder="1" applyAlignment="1" applyProtection="1">
      <alignment horizontal="left" vertical="top"/>
      <protection locked="0"/>
    </xf>
    <xf numFmtId="0" fontId="4" fillId="0" borderId="38" xfId="0" applyFont="1" applyBorder="1" applyAlignment="1" applyProtection="1">
      <alignment horizontal="left" vertical="top"/>
      <protection locked="0"/>
    </xf>
    <xf numFmtId="0" fontId="4" fillId="0" borderId="70" xfId="0" applyFont="1" applyBorder="1" applyAlignment="1" applyProtection="1">
      <alignment horizontal="left" vertical="top"/>
      <protection locked="0"/>
    </xf>
    <xf numFmtId="0" fontId="4" fillId="0" borderId="74" xfId="0" applyFont="1" applyBorder="1" applyAlignment="1" applyProtection="1">
      <alignment horizontal="left" vertical="center"/>
      <protection hidden="1"/>
    </xf>
    <xf numFmtId="0" fontId="12" fillId="0" borderId="38" xfId="0" applyFont="1" applyBorder="1" applyAlignment="1" applyProtection="1">
      <alignment vertical="center"/>
      <protection hidden="1"/>
    </xf>
    <xf numFmtId="49" fontId="5" fillId="0" borderId="0" xfId="0" applyNumberFormat="1" applyFont="1" applyBorder="1" applyAlignment="1" applyProtection="1">
      <alignment horizontal="left" vertical="center" wrapText="1" indent="3"/>
      <protection hidden="1"/>
    </xf>
    <xf numFmtId="49" fontId="5" fillId="0" borderId="58" xfId="0" applyNumberFormat="1" applyFont="1" applyBorder="1" applyAlignment="1" applyProtection="1">
      <alignment horizontal="left" vertical="center" wrapText="1" indent="3"/>
      <protection hidden="1"/>
    </xf>
    <xf numFmtId="49" fontId="5" fillId="0" borderId="38" xfId="0" applyNumberFormat="1" applyFont="1" applyBorder="1" applyAlignment="1" applyProtection="1">
      <alignment horizontal="left" vertical="center" wrapText="1" indent="3"/>
      <protection hidden="1"/>
    </xf>
    <xf numFmtId="49" fontId="5" fillId="0" borderId="70" xfId="0" applyNumberFormat="1" applyFont="1" applyBorder="1" applyAlignment="1" applyProtection="1">
      <alignment horizontal="left" vertical="center" wrapText="1" indent="3"/>
      <protection hidden="1"/>
    </xf>
    <xf numFmtId="0" fontId="4" fillId="0" borderId="84" xfId="0" applyFont="1" applyBorder="1" applyAlignment="1" applyProtection="1">
      <alignment horizontal="left" indent="1"/>
      <protection hidden="1"/>
    </xf>
    <xf numFmtId="0" fontId="4" fillId="0" borderId="85" xfId="0" applyFont="1" applyBorder="1" applyAlignment="1" applyProtection="1">
      <alignment horizontal="left" indent="1"/>
      <protection hidden="1"/>
    </xf>
    <xf numFmtId="0" fontId="1" fillId="0" borderId="0" xfId="0" applyFont="1" applyBorder="1" applyAlignment="1">
      <alignment horizontal="left" indent="1"/>
    </xf>
    <xf numFmtId="0" fontId="1" fillId="0" borderId="58" xfId="0" applyFont="1" applyBorder="1" applyAlignment="1">
      <alignment horizontal="left" indent="1"/>
    </xf>
    <xf numFmtId="0" fontId="6" fillId="0" borderId="0" xfId="0" applyFont="1" applyBorder="1" applyAlignment="1" applyProtection="1">
      <alignment horizontal="center" vertical="center" wrapText="1"/>
      <protection hidden="1"/>
    </xf>
    <xf numFmtId="0" fontId="6" fillId="0" borderId="58" xfId="0" applyFont="1" applyBorder="1" applyAlignment="1" applyProtection="1">
      <alignment horizontal="center" vertical="center" wrapText="1"/>
      <protection hidden="1"/>
    </xf>
    <xf numFmtId="0" fontId="6" fillId="0" borderId="54" xfId="0" applyFont="1" applyBorder="1" applyAlignment="1" applyProtection="1">
      <alignment horizontal="center" vertical="center" wrapText="1"/>
      <protection hidden="1"/>
    </xf>
    <xf numFmtId="0" fontId="6" fillId="0" borderId="38" xfId="0" applyFont="1" applyBorder="1" applyAlignment="1" applyProtection="1">
      <alignment horizontal="center" vertical="center" wrapText="1"/>
      <protection hidden="1"/>
    </xf>
    <xf numFmtId="0" fontId="6" fillId="0" borderId="70" xfId="0" applyFont="1" applyBorder="1" applyAlignment="1" applyProtection="1">
      <alignment horizontal="center" vertical="center" wrapText="1"/>
      <protection hidden="1"/>
    </xf>
    <xf numFmtId="0" fontId="0" fillId="0" borderId="52" xfId="0" applyBorder="1" applyAlignment="1" applyProtection="1">
      <alignment horizontal="center" wrapText="1"/>
      <protection hidden="1"/>
    </xf>
    <xf numFmtId="0" fontId="0" fillId="0" borderId="54" xfId="0" applyBorder="1" applyAlignment="1" applyProtection="1">
      <alignment horizontal="center" wrapText="1"/>
      <protection hidden="1"/>
    </xf>
    <xf numFmtId="0" fontId="0" fillId="0" borderId="70" xfId="0" applyBorder="1" applyAlignment="1" applyProtection="1">
      <alignment horizontal="center" wrapText="1"/>
      <protection hidden="1"/>
    </xf>
    <xf numFmtId="0" fontId="6" fillId="0" borderId="41" xfId="0" applyFont="1" applyBorder="1" applyAlignment="1" applyProtection="1">
      <alignment horizontal="center" wrapText="1"/>
      <protection hidden="1"/>
    </xf>
    <xf numFmtId="0" fontId="6" fillId="0" borderId="43" xfId="0" applyFont="1" applyBorder="1" applyAlignment="1" applyProtection="1">
      <alignment horizontal="center" wrapText="1"/>
      <protection hidden="1"/>
    </xf>
    <xf numFmtId="0" fontId="5" fillId="0" borderId="114" xfId="11" applyFont="1" applyBorder="1" applyAlignment="1" applyProtection="1">
      <alignment horizontal="left" vertical="center"/>
      <protection locked="0"/>
    </xf>
    <xf numFmtId="0" fontId="5" fillId="0" borderId="115" xfId="11" applyFont="1" applyBorder="1" applyAlignment="1" applyProtection="1">
      <alignment horizontal="left" vertical="center"/>
      <protection locked="0"/>
    </xf>
    <xf numFmtId="0" fontId="5" fillId="0" borderId="116" xfId="11" applyFont="1" applyBorder="1" applyAlignment="1" applyProtection="1">
      <alignment horizontal="left" vertical="center"/>
      <protection locked="0"/>
    </xf>
    <xf numFmtId="0" fontId="2" fillId="5" borderId="106" xfId="11" applyFont="1" applyFill="1" applyBorder="1" applyAlignment="1" applyProtection="1">
      <alignment horizontal="left" vertical="center" wrapText="1"/>
      <protection locked="0"/>
    </xf>
    <xf numFmtId="0" fontId="5" fillId="5" borderId="107" xfId="11" applyFont="1" applyFill="1" applyBorder="1" applyAlignment="1" applyProtection="1">
      <alignment horizontal="left" vertical="center" wrapText="1"/>
      <protection locked="0"/>
    </xf>
    <xf numFmtId="0" fontId="5" fillId="5" borderId="108" xfId="11" applyFont="1" applyFill="1" applyBorder="1" applyAlignment="1" applyProtection="1">
      <alignment horizontal="left" vertical="center" wrapText="1"/>
      <protection locked="0"/>
    </xf>
    <xf numFmtId="0" fontId="5" fillId="0" borderId="110" xfId="11" applyFont="1" applyBorder="1" applyAlignment="1" applyProtection="1">
      <alignment horizontal="left" vertical="center" wrapText="1"/>
      <protection locked="0"/>
    </xf>
    <xf numFmtId="0" fontId="5" fillId="0" borderId="111" xfId="11" applyFont="1" applyBorder="1" applyAlignment="1" applyProtection="1">
      <alignment horizontal="left" vertical="center" wrapText="1"/>
      <protection locked="0"/>
    </xf>
    <xf numFmtId="0" fontId="5" fillId="0" borderId="112" xfId="11" applyFont="1" applyBorder="1" applyAlignment="1" applyProtection="1">
      <alignment horizontal="left" vertical="center" wrapText="1"/>
      <protection locked="0"/>
    </xf>
    <xf numFmtId="0" fontId="5" fillId="0" borderId="114" xfId="11" applyFont="1" applyBorder="1" applyAlignment="1" applyProtection="1">
      <alignment horizontal="left" vertical="center" wrapText="1"/>
      <protection locked="0"/>
    </xf>
    <xf numFmtId="0" fontId="2" fillId="5" borderId="114" xfId="11" applyFont="1" applyFill="1" applyBorder="1" applyAlignment="1" applyProtection="1">
      <alignment horizontal="left" vertical="center"/>
      <protection locked="0"/>
    </xf>
    <xf numFmtId="0" fontId="2" fillId="5" borderId="115" xfId="11" applyFont="1" applyFill="1" applyBorder="1" applyAlignment="1" applyProtection="1">
      <alignment horizontal="left" vertical="center"/>
      <protection locked="0"/>
    </xf>
    <xf numFmtId="0" fontId="2" fillId="5" borderId="116" xfId="11" applyFont="1" applyFill="1" applyBorder="1" applyAlignment="1" applyProtection="1">
      <alignment horizontal="left" vertical="center"/>
      <protection locked="0"/>
    </xf>
    <xf numFmtId="0" fontId="5" fillId="0" borderId="110" xfId="11" applyFont="1" applyBorder="1" applyAlignment="1" applyProtection="1">
      <alignment horizontal="left" vertical="center"/>
      <protection locked="0"/>
    </xf>
    <xf numFmtId="0" fontId="5" fillId="0" borderId="111" xfId="11" applyFont="1" applyBorder="1" applyAlignment="1" applyProtection="1">
      <alignment horizontal="left" vertical="center"/>
      <protection locked="0"/>
    </xf>
    <xf numFmtId="0" fontId="5" fillId="0" borderId="112" xfId="11" applyFont="1" applyBorder="1" applyAlignment="1" applyProtection="1">
      <alignment horizontal="left" vertical="center"/>
      <protection locked="0"/>
    </xf>
    <xf numFmtId="0" fontId="5" fillId="0" borderId="110" xfId="11" applyFont="1" applyBorder="1" applyAlignment="1" applyProtection="1">
      <alignment horizontal="center" vertical="center"/>
      <protection locked="0"/>
    </xf>
    <xf numFmtId="0" fontId="5" fillId="0" borderId="111" xfId="11" applyFont="1" applyBorder="1" applyAlignment="1" applyProtection="1">
      <alignment horizontal="center" vertical="center"/>
      <protection locked="0"/>
    </xf>
    <xf numFmtId="0" fontId="5" fillId="0" borderId="112" xfId="11" applyFont="1" applyBorder="1" applyAlignment="1" applyProtection="1">
      <alignment horizontal="center" vertical="center"/>
      <protection locked="0"/>
    </xf>
    <xf numFmtId="0" fontId="2" fillId="5" borderId="110" xfId="11" applyFont="1" applyFill="1" applyBorder="1" applyAlignment="1" applyProtection="1">
      <alignment horizontal="left" vertical="center"/>
      <protection locked="0"/>
    </xf>
    <xf numFmtId="0" fontId="2" fillId="5" borderId="111" xfId="11" applyFont="1" applyFill="1" applyBorder="1" applyAlignment="1" applyProtection="1">
      <alignment horizontal="left" vertical="center"/>
      <protection locked="0"/>
    </xf>
    <xf numFmtId="0" fontId="2" fillId="5" borderId="112" xfId="11" applyFont="1" applyFill="1" applyBorder="1" applyAlignment="1" applyProtection="1">
      <alignment horizontal="left" vertical="center"/>
      <protection locked="0"/>
    </xf>
    <xf numFmtId="0" fontId="5" fillId="0" borderId="54" xfId="11" applyFont="1" applyBorder="1" applyAlignment="1" applyProtection="1">
      <alignment horizontal="left" vertical="center"/>
      <protection locked="0"/>
    </xf>
    <xf numFmtId="0" fontId="5" fillId="0" borderId="38" xfId="11" applyFont="1" applyBorder="1" applyAlignment="1" applyProtection="1">
      <alignment horizontal="left" vertical="center"/>
      <protection locked="0"/>
    </xf>
    <xf numFmtId="0" fontId="5" fillId="0" borderId="70" xfId="11" applyFont="1" applyBorder="1" applyAlignment="1" applyProtection="1">
      <alignment horizontal="left" vertical="center"/>
      <protection locked="0"/>
    </xf>
    <xf numFmtId="0" fontId="40" fillId="0" borderId="120" xfId="11" applyFont="1" applyBorder="1" applyAlignment="1" applyProtection="1">
      <alignment horizontal="left" vertical="center"/>
      <protection locked="0"/>
    </xf>
    <xf numFmtId="0" fontId="40" fillId="0" borderId="119" xfId="11" applyFont="1" applyBorder="1" applyAlignment="1" applyProtection="1">
      <alignment horizontal="left" vertical="center"/>
      <protection locked="0"/>
    </xf>
    <xf numFmtId="0" fontId="40" fillId="0" borderId="118" xfId="11" applyFont="1" applyBorder="1" applyAlignment="1" applyProtection="1">
      <alignment horizontal="left" vertical="center"/>
      <protection locked="0"/>
    </xf>
    <xf numFmtId="0" fontId="40" fillId="0" borderId="110" xfId="11" applyFont="1" applyBorder="1" applyAlignment="1" applyProtection="1">
      <alignment horizontal="left" vertical="center"/>
      <protection locked="0"/>
    </xf>
    <xf numFmtId="0" fontId="40" fillId="0" borderId="111" xfId="11" applyFont="1" applyBorder="1" applyAlignment="1" applyProtection="1">
      <alignment horizontal="left" vertical="center"/>
      <protection locked="0"/>
    </xf>
    <xf numFmtId="0" fontId="40" fillId="0" borderId="112" xfId="11" applyFont="1" applyBorder="1" applyAlignment="1" applyProtection="1">
      <alignment horizontal="left" vertical="center"/>
      <protection locked="0"/>
    </xf>
    <xf numFmtId="0" fontId="2" fillId="0" borderId="114" xfId="11" applyFont="1" applyBorder="1" applyAlignment="1" applyProtection="1">
      <alignment horizontal="left" vertical="center"/>
      <protection locked="0"/>
    </xf>
    <xf numFmtId="0" fontId="40" fillId="0" borderId="115" xfId="11" applyFont="1" applyBorder="1" applyAlignment="1" applyProtection="1">
      <alignment horizontal="left" vertical="center"/>
      <protection locked="0"/>
    </xf>
    <xf numFmtId="0" fontId="40" fillId="0" borderId="116" xfId="11" applyFont="1" applyBorder="1" applyAlignment="1" applyProtection="1">
      <alignment horizontal="left" vertical="center"/>
      <protection locked="0"/>
    </xf>
    <xf numFmtId="0" fontId="5" fillId="0" borderId="114" xfId="11" applyFont="1" applyBorder="1" applyAlignment="1" applyProtection="1">
      <alignment horizontal="left" vertical="top" wrapText="1"/>
      <protection locked="0"/>
    </xf>
    <xf numFmtId="0" fontId="5" fillId="0" borderId="115" xfId="11" applyFont="1" applyBorder="1" applyAlignment="1" applyProtection="1">
      <alignment horizontal="left" vertical="top" wrapText="1"/>
      <protection locked="0"/>
    </xf>
    <xf numFmtId="0" fontId="5" fillId="0" borderId="116" xfId="11" applyFont="1" applyBorder="1" applyAlignment="1" applyProtection="1">
      <alignment horizontal="left" vertical="top" wrapText="1"/>
      <protection locked="0"/>
    </xf>
    <xf numFmtId="0" fontId="5" fillId="0" borderId="115" xfId="11" applyFont="1" applyBorder="1" applyAlignment="1" applyProtection="1">
      <alignment horizontal="left" vertical="top"/>
      <protection locked="0"/>
    </xf>
    <xf numFmtId="0" fontId="5" fillId="0" borderId="116" xfId="11" applyFont="1" applyBorder="1" applyAlignment="1" applyProtection="1">
      <alignment horizontal="left" vertical="top"/>
      <protection locked="0"/>
    </xf>
    <xf numFmtId="0" fontId="2" fillId="0" borderId="110" xfId="11" applyFont="1" applyBorder="1" applyAlignment="1" applyProtection="1">
      <alignment horizontal="left" vertical="center"/>
      <protection locked="0"/>
    </xf>
    <xf numFmtId="0" fontId="2" fillId="0" borderId="111" xfId="11" applyFont="1" applyBorder="1" applyAlignment="1" applyProtection="1">
      <alignment horizontal="left" vertical="center"/>
      <protection locked="0"/>
    </xf>
    <xf numFmtId="0" fontId="2" fillId="0" borderId="112" xfId="11" applyFont="1" applyBorder="1" applyAlignment="1" applyProtection="1">
      <alignment horizontal="left" vertical="center"/>
      <protection locked="0"/>
    </xf>
    <xf numFmtId="14" fontId="40" fillId="0" borderId="45" xfId="11" applyNumberFormat="1" applyFont="1" applyBorder="1" applyAlignment="1" applyProtection="1">
      <alignment horizontal="left" vertical="top" wrapText="1"/>
      <protection locked="0"/>
    </xf>
    <xf numFmtId="14" fontId="40" fillId="0" borderId="109" xfId="11" applyNumberFormat="1" applyFont="1" applyBorder="1" applyAlignment="1" applyProtection="1">
      <alignment horizontal="left" vertical="top" wrapText="1"/>
      <protection locked="0"/>
    </xf>
    <xf numFmtId="0" fontId="40" fillId="0" borderId="114" xfId="11" applyFont="1" applyBorder="1" applyAlignment="1" applyProtection="1">
      <alignment horizontal="left" vertical="center"/>
      <protection locked="0"/>
    </xf>
    <xf numFmtId="0" fontId="2" fillId="5" borderId="99" xfId="11" applyFont="1" applyFill="1" applyBorder="1" applyAlignment="1" applyProtection="1">
      <alignment horizontal="left" vertical="center" wrapText="1"/>
      <protection locked="0"/>
    </xf>
    <xf numFmtId="0" fontId="2" fillId="5" borderId="100" xfId="11" applyFont="1" applyFill="1" applyBorder="1" applyAlignment="1" applyProtection="1">
      <alignment horizontal="left" vertical="center" wrapText="1"/>
      <protection locked="0"/>
    </xf>
    <xf numFmtId="0" fontId="2" fillId="5" borderId="102" xfId="11" applyFont="1" applyFill="1" applyBorder="1" applyAlignment="1" applyProtection="1">
      <alignment horizontal="left" vertical="center" wrapText="1"/>
      <protection locked="0"/>
    </xf>
    <xf numFmtId="0" fontId="5" fillId="0" borderId="115" xfId="11" applyFont="1" applyBorder="1" applyAlignment="1" applyProtection="1">
      <alignment horizontal="left" vertical="center" wrapText="1"/>
      <protection locked="0"/>
    </xf>
    <xf numFmtId="0" fontId="5" fillId="0" borderId="116" xfId="11" applyFont="1" applyBorder="1" applyAlignment="1" applyProtection="1">
      <alignment horizontal="left" vertical="center" wrapText="1"/>
      <protection locked="0"/>
    </xf>
    <xf numFmtId="0" fontId="2" fillId="0" borderId="110" xfId="11" applyFont="1" applyBorder="1" applyAlignment="1" applyProtection="1">
      <alignment horizontal="left" vertical="center" wrapText="1"/>
      <protection locked="0"/>
    </xf>
    <xf numFmtId="0" fontId="2" fillId="0" borderId="111" xfId="11" applyFont="1" applyBorder="1" applyAlignment="1" applyProtection="1">
      <alignment horizontal="left" vertical="center" wrapText="1"/>
      <protection locked="0"/>
    </xf>
    <xf numFmtId="0" fontId="2" fillId="0" borderId="112" xfId="11" applyFont="1" applyBorder="1" applyAlignment="1" applyProtection="1">
      <alignment horizontal="left" vertical="center" wrapText="1"/>
      <protection locked="0"/>
    </xf>
    <xf numFmtId="0" fontId="40" fillId="0" borderId="106" xfId="11" applyFont="1" applyBorder="1" applyAlignment="1" applyProtection="1">
      <alignment horizontal="left" vertical="top" wrapText="1"/>
      <protection locked="0"/>
    </xf>
    <xf numFmtId="0" fontId="40" fillId="0" borderId="107" xfId="11" applyFont="1" applyBorder="1" applyAlignment="1" applyProtection="1">
      <alignment horizontal="left" vertical="top" wrapText="1"/>
      <protection locked="0"/>
    </xf>
    <xf numFmtId="0" fontId="40" fillId="0" borderId="108" xfId="11" applyFont="1" applyBorder="1" applyAlignment="1" applyProtection="1">
      <alignment horizontal="left" vertical="top" wrapText="1"/>
      <protection locked="0"/>
    </xf>
    <xf numFmtId="0" fontId="40" fillId="0" borderId="110" xfId="11" applyFont="1" applyBorder="1" applyAlignment="1" applyProtection="1">
      <alignment horizontal="left" vertical="center" wrapText="1"/>
      <protection locked="0"/>
    </xf>
    <xf numFmtId="0" fontId="40" fillId="0" borderId="111" xfId="11" applyFont="1" applyBorder="1" applyAlignment="1" applyProtection="1">
      <alignment horizontal="left" vertical="center" wrapText="1"/>
      <protection locked="0"/>
    </xf>
    <xf numFmtId="0" fontId="40" fillId="0" borderId="112" xfId="11" applyFont="1" applyBorder="1" applyAlignment="1" applyProtection="1">
      <alignment horizontal="left" vertical="center" wrapText="1"/>
      <protection locked="0"/>
    </xf>
    <xf numFmtId="0" fontId="4" fillId="0" borderId="75" xfId="0" applyFont="1" applyFill="1" applyBorder="1" applyAlignment="1" applyProtection="1">
      <alignment vertical="top"/>
    </xf>
    <xf numFmtId="0" fontId="0" fillId="0" borderId="73" xfId="0" applyBorder="1" applyAlignment="1">
      <alignment vertical="top"/>
    </xf>
    <xf numFmtId="0" fontId="0" fillId="0" borderId="76" xfId="0" applyBorder="1" applyAlignment="1">
      <alignment vertical="top"/>
    </xf>
    <xf numFmtId="0" fontId="4" fillId="0" borderId="73" xfId="0" applyFont="1" applyFill="1" applyBorder="1" applyAlignment="1" applyProtection="1">
      <alignment vertical="top"/>
    </xf>
    <xf numFmtId="0" fontId="4" fillId="0" borderId="76" xfId="0" applyFont="1" applyFill="1" applyBorder="1" applyAlignment="1" applyProtection="1">
      <alignment vertical="top"/>
    </xf>
    <xf numFmtId="0" fontId="27" fillId="0" borderId="26" xfId="0" applyFont="1" applyFill="1" applyBorder="1" applyAlignment="1" applyProtection="1">
      <alignment horizontal="left" vertical="center"/>
    </xf>
    <xf numFmtId="0" fontId="27" fillId="0" borderId="27" xfId="0" applyFont="1" applyFill="1" applyBorder="1" applyAlignment="1" applyProtection="1">
      <alignment horizontal="left" vertical="center"/>
    </xf>
    <xf numFmtId="0" fontId="27" fillId="0" borderId="59" xfId="0" applyFont="1" applyFill="1" applyBorder="1" applyAlignment="1" applyProtection="1">
      <alignment horizontal="left" vertical="center"/>
    </xf>
    <xf numFmtId="0" fontId="0" fillId="0" borderId="27" xfId="0" applyBorder="1" applyAlignment="1">
      <alignment vertical="center"/>
    </xf>
    <xf numFmtId="0" fontId="0" fillId="0" borderId="59" xfId="0" applyBorder="1" applyAlignment="1">
      <alignment vertical="center"/>
    </xf>
    <xf numFmtId="0" fontId="0" fillId="0" borderId="12" xfId="0" applyFill="1" applyBorder="1" applyAlignment="1" applyProtection="1">
      <alignment horizontal="center"/>
    </xf>
    <xf numFmtId="0" fontId="0" fillId="0" borderId="18" xfId="0" applyFill="1" applyBorder="1" applyAlignment="1" applyProtection="1">
      <alignment horizontal="center"/>
    </xf>
  </cellXfs>
  <cellStyles count="12">
    <cellStyle name="Comma 2" xfId="1"/>
    <cellStyle name="Comma 2 2" xfId="2"/>
    <cellStyle name="Comma 2 3" xfId="3"/>
    <cellStyle name="Dezimal 2" xfId="5"/>
    <cellStyle name="Dezimal 3" xfId="6"/>
    <cellStyle name="Dezimal 3 2" xfId="7"/>
    <cellStyle name="Dezimal 4" xfId="8"/>
    <cellStyle name="Komma" xfId="4" builtinId="3"/>
    <cellStyle name="Standard" xfId="0" builtinId="0"/>
    <cellStyle name="Standard 2" xfId="9"/>
    <cellStyle name="Standard 3" xfId="10"/>
    <cellStyle name="Standard 4" xfId="1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 Id="rId22" Type="http://schemas.openxmlformats.org/officeDocument/2006/relationships/customXml" Target="../customXml/item6.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Drop" dropStyle="combo" dx="16" fmlaLink="STAOGR_NATGEF!$A$9" fmlaRange="STAOGR_NATGEF!$B$12:$B$19" noThreeD="1" sel="4" val="0"/>
</file>

<file path=xl/ctrlProps/ctrlProp9.xml><?xml version="1.0" encoding="utf-8"?>
<formControlPr xmlns="http://schemas.microsoft.com/office/spreadsheetml/2009/9/main" objectType="Drop" dropLines="21" dropStyle="combo" dx="16" fmlaLink="STAOGR_NATGEF!$A$23" fmlaRange="STAOGR_NATGEF!$B$26:$B$42" noThreeD="1" sel="7"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6</xdr:col>
      <xdr:colOff>628235</xdr:colOff>
      <xdr:row>45</xdr:row>
      <xdr:rowOff>17808</xdr:rowOff>
    </xdr:from>
    <xdr:to>
      <xdr:col>7</xdr:col>
      <xdr:colOff>75785</xdr:colOff>
      <xdr:row>46</xdr:row>
      <xdr:rowOff>8283</xdr:rowOff>
    </xdr:to>
    <xdr:sp macro="" textlink="">
      <xdr:nvSpPr>
        <xdr:cNvPr id="10342" name="Text Box 102">
          <a:extLst>
            <a:ext uri="{FF2B5EF4-FFF2-40B4-BE49-F238E27FC236}">
              <a16:creationId xmlns:a16="http://schemas.microsoft.com/office/drawing/2014/main" id="{00000000-0008-0000-0000-000066280000}"/>
            </a:ext>
          </a:extLst>
        </xdr:cNvPr>
        <xdr:cNvSpPr txBox="1">
          <a:spLocks noChangeArrowheads="1"/>
        </xdr:cNvSpPr>
      </xdr:nvSpPr>
      <xdr:spPr bwMode="auto">
        <a:xfrm>
          <a:off x="5945670" y="9534525"/>
          <a:ext cx="689941" cy="89867"/>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sehr schlecht</a:t>
          </a:r>
        </a:p>
      </xdr:txBody>
    </xdr:sp>
    <xdr:clientData/>
  </xdr:twoCellAnchor>
  <xdr:twoCellAnchor>
    <xdr:from>
      <xdr:col>8</xdr:col>
      <xdr:colOff>28575</xdr:colOff>
      <xdr:row>45</xdr:row>
      <xdr:rowOff>9525</xdr:rowOff>
    </xdr:from>
    <xdr:to>
      <xdr:col>9</xdr:col>
      <xdr:colOff>219075</xdr:colOff>
      <xdr:row>46</xdr:row>
      <xdr:rowOff>0</xdr:rowOff>
    </xdr:to>
    <xdr:sp macro="" textlink="">
      <xdr:nvSpPr>
        <xdr:cNvPr id="10343" name="Text Box 103">
          <a:extLst>
            <a:ext uri="{FF2B5EF4-FFF2-40B4-BE49-F238E27FC236}">
              <a16:creationId xmlns:a16="http://schemas.microsoft.com/office/drawing/2014/main" id="{00000000-0008-0000-0000-000067280000}"/>
            </a:ext>
          </a:extLst>
        </xdr:cNvPr>
        <xdr:cNvSpPr txBox="1">
          <a:spLocks noChangeArrowheads="1"/>
        </xdr:cNvSpPr>
      </xdr:nvSpPr>
      <xdr:spPr bwMode="auto">
        <a:xfrm>
          <a:off x="6457950" y="9229725"/>
          <a:ext cx="428625" cy="152400"/>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minimal</a:t>
          </a:r>
        </a:p>
      </xdr:txBody>
    </xdr:sp>
    <xdr:clientData/>
  </xdr:twoCellAnchor>
  <xdr:twoCellAnchor>
    <xdr:from>
      <xdr:col>9</xdr:col>
      <xdr:colOff>86139</xdr:colOff>
      <xdr:row>45</xdr:row>
      <xdr:rowOff>9525</xdr:rowOff>
    </xdr:from>
    <xdr:to>
      <xdr:col>10</xdr:col>
      <xdr:colOff>565288</xdr:colOff>
      <xdr:row>46</xdr:row>
      <xdr:rowOff>0</xdr:rowOff>
    </xdr:to>
    <xdr:sp macro="" textlink="">
      <xdr:nvSpPr>
        <xdr:cNvPr id="10344" name="Text Box 104">
          <a:extLst>
            <a:ext uri="{FF2B5EF4-FFF2-40B4-BE49-F238E27FC236}">
              <a16:creationId xmlns:a16="http://schemas.microsoft.com/office/drawing/2014/main" id="{00000000-0008-0000-0000-000068280000}"/>
            </a:ext>
          </a:extLst>
        </xdr:cNvPr>
        <xdr:cNvSpPr txBox="1">
          <a:spLocks noChangeArrowheads="1"/>
        </xdr:cNvSpPr>
      </xdr:nvSpPr>
      <xdr:spPr bwMode="auto">
        <a:xfrm>
          <a:off x="7126356" y="9526242"/>
          <a:ext cx="959541" cy="89867"/>
        </a:xfrm>
        <a:prstGeom prst="rect">
          <a:avLst/>
        </a:prstGeom>
        <a:noFill/>
        <a:ln w="9525">
          <a:noFill/>
          <a:miter lim="800000"/>
          <a:headEnd/>
          <a:tailEnd/>
        </a:ln>
      </xdr:spPr>
      <xdr:txBody>
        <a:bodyPr vertOverflow="clip" wrap="square" lIns="27432" tIns="22860" rIns="27432" bIns="22860" anchor="ctr" upright="1"/>
        <a:lstStyle/>
        <a:p>
          <a:pPr algn="ctr" rtl="0">
            <a:defRPr sz="1000"/>
          </a:pPr>
          <a:r>
            <a:rPr lang="de-CH" sz="800" b="0" i="0" u="none" strike="noStrike" baseline="0">
              <a:solidFill>
                <a:srgbClr val="000000"/>
              </a:solidFill>
              <a:latin typeface="Arial"/>
              <a:cs typeface="Arial"/>
            </a:rPr>
            <a:t>ideal</a:t>
          </a:r>
        </a:p>
      </xdr:txBody>
    </xdr:sp>
    <xdr:clientData/>
  </xdr:twoCellAnchor>
  <xdr:twoCellAnchor>
    <xdr:from>
      <xdr:col>0</xdr:col>
      <xdr:colOff>180975</xdr:colOff>
      <xdr:row>0</xdr:row>
      <xdr:rowOff>47625</xdr:rowOff>
    </xdr:from>
    <xdr:to>
      <xdr:col>2</xdr:col>
      <xdr:colOff>1704975</xdr:colOff>
      <xdr:row>1</xdr:row>
      <xdr:rowOff>352425</xdr:rowOff>
    </xdr:to>
    <xdr:pic>
      <xdr:nvPicPr>
        <xdr:cNvPr id="115924" name="Picture 207" descr="BUWD_LB">
          <a:extLst>
            <a:ext uri="{FF2B5EF4-FFF2-40B4-BE49-F238E27FC236}">
              <a16:creationId xmlns:a16="http://schemas.microsoft.com/office/drawing/2014/main" id="{00000000-0008-0000-0000-0000D4C401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80975" y="47625"/>
          <a:ext cx="2857500" cy="685800"/>
        </a:xfrm>
        <a:prstGeom prst="rect">
          <a:avLst/>
        </a:prstGeom>
        <a:noFill/>
        <a:ln w="9525">
          <a:noFill/>
          <a:miter lim="800000"/>
          <a:headEnd/>
          <a:tailEnd/>
        </a:ln>
      </xdr:spPr>
    </xdr:pic>
    <xdr:clientData/>
  </xdr:twoCellAnchor>
  <xdr:twoCellAnchor>
    <xdr:from>
      <xdr:col>9</xdr:col>
      <xdr:colOff>371475</xdr:colOff>
      <xdr:row>17</xdr:row>
      <xdr:rowOff>171450</xdr:rowOff>
    </xdr:from>
    <xdr:to>
      <xdr:col>9</xdr:col>
      <xdr:colOff>371475</xdr:colOff>
      <xdr:row>19</xdr:row>
      <xdr:rowOff>104775</xdr:rowOff>
    </xdr:to>
    <xdr:sp macro="" textlink="">
      <xdr:nvSpPr>
        <xdr:cNvPr id="115925" name="Line 131">
          <a:extLst>
            <a:ext uri="{FF2B5EF4-FFF2-40B4-BE49-F238E27FC236}">
              <a16:creationId xmlns:a16="http://schemas.microsoft.com/office/drawing/2014/main" id="{00000000-0008-0000-0000-0000D5C40100}"/>
            </a:ext>
          </a:extLst>
        </xdr:cNvPr>
        <xdr:cNvSpPr>
          <a:spLocks noChangeShapeType="1"/>
        </xdr:cNvSpPr>
      </xdr:nvSpPr>
      <xdr:spPr bwMode="auto">
        <a:xfrm flipH="1" flipV="1">
          <a:off x="7353300" y="4343400"/>
          <a:ext cx="0" cy="314325"/>
        </a:xfrm>
        <a:prstGeom prst="line">
          <a:avLst/>
        </a:prstGeom>
        <a:noFill/>
        <a:ln w="19050">
          <a:solidFill>
            <a:srgbClr val="000000"/>
          </a:solidFill>
          <a:round/>
          <a:headEnd type="oval" w="med" len="med"/>
          <a:tailEnd type="triangle" w="med" len="med"/>
        </a:ln>
      </xdr:spPr>
    </xdr:sp>
    <xdr:clientData/>
  </xdr:twoCellAnchor>
  <xdr:twoCellAnchor>
    <xdr:from>
      <xdr:col>9</xdr:col>
      <xdr:colOff>323850</xdr:colOff>
      <xdr:row>15</xdr:row>
      <xdr:rowOff>0</xdr:rowOff>
    </xdr:from>
    <xdr:to>
      <xdr:col>9</xdr:col>
      <xdr:colOff>381000</xdr:colOff>
      <xdr:row>17</xdr:row>
      <xdr:rowOff>161925</xdr:rowOff>
    </xdr:to>
    <xdr:sp macro="" textlink="">
      <xdr:nvSpPr>
        <xdr:cNvPr id="115926" name="Line 132">
          <a:extLst>
            <a:ext uri="{FF2B5EF4-FFF2-40B4-BE49-F238E27FC236}">
              <a16:creationId xmlns:a16="http://schemas.microsoft.com/office/drawing/2014/main" id="{00000000-0008-0000-0000-0000D6C40100}"/>
            </a:ext>
          </a:extLst>
        </xdr:cNvPr>
        <xdr:cNvSpPr>
          <a:spLocks noChangeShapeType="1"/>
        </xdr:cNvSpPr>
      </xdr:nvSpPr>
      <xdr:spPr bwMode="auto">
        <a:xfrm flipH="1" flipV="1">
          <a:off x="7305675" y="3790950"/>
          <a:ext cx="57150" cy="542925"/>
        </a:xfrm>
        <a:prstGeom prst="line">
          <a:avLst/>
        </a:prstGeom>
        <a:noFill/>
        <a:ln w="19050">
          <a:solidFill>
            <a:srgbClr val="000000"/>
          </a:solidFill>
          <a:round/>
          <a:headEnd/>
          <a:tailEnd type="triangle" w="med" len="med"/>
        </a:ln>
      </xdr:spPr>
    </xdr:sp>
    <xdr:clientData/>
  </xdr:twoCellAnchor>
  <xdr:twoCellAnchor>
    <xdr:from>
      <xdr:col>9</xdr:col>
      <xdr:colOff>400050</xdr:colOff>
      <xdr:row>23</xdr:row>
      <xdr:rowOff>9525</xdr:rowOff>
    </xdr:from>
    <xdr:to>
      <xdr:col>9</xdr:col>
      <xdr:colOff>400050</xdr:colOff>
      <xdr:row>24</xdr:row>
      <xdr:rowOff>133350</xdr:rowOff>
    </xdr:to>
    <xdr:sp macro="" textlink="">
      <xdr:nvSpPr>
        <xdr:cNvPr id="115927" name="Line 134">
          <a:extLst>
            <a:ext uri="{FF2B5EF4-FFF2-40B4-BE49-F238E27FC236}">
              <a16:creationId xmlns:a16="http://schemas.microsoft.com/office/drawing/2014/main" id="{00000000-0008-0000-0000-0000D7C40100}"/>
            </a:ext>
          </a:extLst>
        </xdr:cNvPr>
        <xdr:cNvSpPr>
          <a:spLocks noChangeShapeType="1"/>
        </xdr:cNvSpPr>
      </xdr:nvSpPr>
      <xdr:spPr bwMode="auto">
        <a:xfrm flipH="1" flipV="1">
          <a:off x="7381875" y="5324475"/>
          <a:ext cx="0" cy="314325"/>
        </a:xfrm>
        <a:prstGeom prst="line">
          <a:avLst/>
        </a:prstGeom>
        <a:noFill/>
        <a:ln w="19050">
          <a:solidFill>
            <a:srgbClr val="000000"/>
          </a:solidFill>
          <a:round/>
          <a:headEnd type="oval" w="med" len="med"/>
          <a:tailEnd type="triangle" w="med" len="med"/>
        </a:ln>
      </xdr:spPr>
    </xdr:sp>
    <xdr:clientData/>
  </xdr:twoCellAnchor>
  <xdr:twoCellAnchor>
    <xdr:from>
      <xdr:col>9</xdr:col>
      <xdr:colOff>314325</xdr:colOff>
      <xdr:row>20</xdr:row>
      <xdr:rowOff>9525</xdr:rowOff>
    </xdr:from>
    <xdr:to>
      <xdr:col>9</xdr:col>
      <xdr:colOff>390525</xdr:colOff>
      <xdr:row>22</xdr:row>
      <xdr:rowOff>161925</xdr:rowOff>
    </xdr:to>
    <xdr:sp macro="" textlink="">
      <xdr:nvSpPr>
        <xdr:cNvPr id="115928" name="Line 135">
          <a:extLst>
            <a:ext uri="{FF2B5EF4-FFF2-40B4-BE49-F238E27FC236}">
              <a16:creationId xmlns:a16="http://schemas.microsoft.com/office/drawing/2014/main" id="{00000000-0008-0000-0000-0000D8C40100}"/>
            </a:ext>
          </a:extLst>
        </xdr:cNvPr>
        <xdr:cNvSpPr>
          <a:spLocks noChangeShapeType="1"/>
        </xdr:cNvSpPr>
      </xdr:nvSpPr>
      <xdr:spPr bwMode="auto">
        <a:xfrm flipH="1" flipV="1">
          <a:off x="7296150" y="4752975"/>
          <a:ext cx="76200" cy="533400"/>
        </a:xfrm>
        <a:prstGeom prst="line">
          <a:avLst/>
        </a:prstGeom>
        <a:noFill/>
        <a:ln w="19050">
          <a:solidFill>
            <a:srgbClr val="000000"/>
          </a:solidFill>
          <a:round/>
          <a:headEnd/>
          <a:tailEnd type="triangle" w="med" len="med"/>
        </a:ln>
      </xdr:spPr>
    </xdr:sp>
    <xdr:clientData/>
  </xdr:twoCellAnchor>
  <xdr:twoCellAnchor>
    <xdr:from>
      <xdr:col>9</xdr:col>
      <xdr:colOff>371475</xdr:colOff>
      <xdr:row>28</xdr:row>
      <xdr:rowOff>0</xdr:rowOff>
    </xdr:from>
    <xdr:to>
      <xdr:col>9</xdr:col>
      <xdr:colOff>371475</xdr:colOff>
      <xdr:row>29</xdr:row>
      <xdr:rowOff>123825</xdr:rowOff>
    </xdr:to>
    <xdr:sp macro="" textlink="">
      <xdr:nvSpPr>
        <xdr:cNvPr id="115929" name="Line 137">
          <a:extLst>
            <a:ext uri="{FF2B5EF4-FFF2-40B4-BE49-F238E27FC236}">
              <a16:creationId xmlns:a16="http://schemas.microsoft.com/office/drawing/2014/main" id="{00000000-0008-0000-0000-0000D9C40100}"/>
            </a:ext>
          </a:extLst>
        </xdr:cNvPr>
        <xdr:cNvSpPr>
          <a:spLocks noChangeShapeType="1"/>
        </xdr:cNvSpPr>
      </xdr:nvSpPr>
      <xdr:spPr bwMode="auto">
        <a:xfrm flipH="1" flipV="1">
          <a:off x="7353300" y="6267450"/>
          <a:ext cx="0" cy="314325"/>
        </a:xfrm>
        <a:prstGeom prst="line">
          <a:avLst/>
        </a:prstGeom>
        <a:noFill/>
        <a:ln w="19050">
          <a:solidFill>
            <a:srgbClr val="000000"/>
          </a:solidFill>
          <a:round/>
          <a:headEnd type="oval" w="med" len="med"/>
          <a:tailEnd type="triangle" w="med" len="med"/>
        </a:ln>
      </xdr:spPr>
    </xdr:sp>
    <xdr:clientData/>
  </xdr:twoCellAnchor>
  <xdr:twoCellAnchor>
    <xdr:from>
      <xdr:col>9</xdr:col>
      <xdr:colOff>285750</xdr:colOff>
      <xdr:row>25</xdr:row>
      <xdr:rowOff>9525</xdr:rowOff>
    </xdr:from>
    <xdr:to>
      <xdr:col>9</xdr:col>
      <xdr:colOff>381000</xdr:colOff>
      <xdr:row>27</xdr:row>
      <xdr:rowOff>161925</xdr:rowOff>
    </xdr:to>
    <xdr:sp macro="" textlink="">
      <xdr:nvSpPr>
        <xdr:cNvPr id="115930" name="Line 138">
          <a:extLst>
            <a:ext uri="{FF2B5EF4-FFF2-40B4-BE49-F238E27FC236}">
              <a16:creationId xmlns:a16="http://schemas.microsoft.com/office/drawing/2014/main" id="{00000000-0008-0000-0000-0000DAC40100}"/>
            </a:ext>
          </a:extLst>
        </xdr:cNvPr>
        <xdr:cNvSpPr>
          <a:spLocks noChangeShapeType="1"/>
        </xdr:cNvSpPr>
      </xdr:nvSpPr>
      <xdr:spPr bwMode="auto">
        <a:xfrm flipH="1" flipV="1">
          <a:off x="7267575" y="5705475"/>
          <a:ext cx="95250" cy="533400"/>
        </a:xfrm>
        <a:prstGeom prst="line">
          <a:avLst/>
        </a:prstGeom>
        <a:noFill/>
        <a:ln w="19050">
          <a:solidFill>
            <a:srgbClr val="000000"/>
          </a:solidFill>
          <a:round/>
          <a:headEnd/>
          <a:tailEnd type="triangle" w="med" len="med"/>
        </a:ln>
      </xdr:spPr>
    </xdr:sp>
    <xdr:clientData/>
  </xdr:twoCellAnchor>
  <xdr:twoCellAnchor>
    <xdr:from>
      <xdr:col>9</xdr:col>
      <xdr:colOff>371475</xdr:colOff>
      <xdr:row>33</xdr:row>
      <xdr:rowOff>0</xdr:rowOff>
    </xdr:from>
    <xdr:to>
      <xdr:col>9</xdr:col>
      <xdr:colOff>371475</xdr:colOff>
      <xdr:row>34</xdr:row>
      <xdr:rowOff>123825</xdr:rowOff>
    </xdr:to>
    <xdr:sp macro="" textlink="">
      <xdr:nvSpPr>
        <xdr:cNvPr id="115931" name="Line 140">
          <a:extLst>
            <a:ext uri="{FF2B5EF4-FFF2-40B4-BE49-F238E27FC236}">
              <a16:creationId xmlns:a16="http://schemas.microsoft.com/office/drawing/2014/main" id="{00000000-0008-0000-0000-0000DBC40100}"/>
            </a:ext>
          </a:extLst>
        </xdr:cNvPr>
        <xdr:cNvSpPr>
          <a:spLocks noChangeShapeType="1"/>
        </xdr:cNvSpPr>
      </xdr:nvSpPr>
      <xdr:spPr bwMode="auto">
        <a:xfrm flipH="1" flipV="1">
          <a:off x="7353300" y="7219950"/>
          <a:ext cx="0" cy="314325"/>
        </a:xfrm>
        <a:prstGeom prst="line">
          <a:avLst/>
        </a:prstGeom>
        <a:noFill/>
        <a:ln w="19050">
          <a:solidFill>
            <a:srgbClr val="000000"/>
          </a:solidFill>
          <a:round/>
          <a:headEnd type="oval" w="med" len="med"/>
          <a:tailEnd type="triangle" w="med" len="med"/>
        </a:ln>
      </xdr:spPr>
    </xdr:sp>
    <xdr:clientData/>
  </xdr:twoCellAnchor>
  <xdr:twoCellAnchor>
    <xdr:from>
      <xdr:col>9</xdr:col>
      <xdr:colOff>371475</xdr:colOff>
      <xdr:row>30</xdr:row>
      <xdr:rowOff>19050</xdr:rowOff>
    </xdr:from>
    <xdr:to>
      <xdr:col>9</xdr:col>
      <xdr:colOff>466725</xdr:colOff>
      <xdr:row>32</xdr:row>
      <xdr:rowOff>180975</xdr:rowOff>
    </xdr:to>
    <xdr:sp macro="" textlink="">
      <xdr:nvSpPr>
        <xdr:cNvPr id="115932" name="Line 141">
          <a:extLst>
            <a:ext uri="{FF2B5EF4-FFF2-40B4-BE49-F238E27FC236}">
              <a16:creationId xmlns:a16="http://schemas.microsoft.com/office/drawing/2014/main" id="{00000000-0008-0000-0000-0000DCC40100}"/>
            </a:ext>
          </a:extLst>
        </xdr:cNvPr>
        <xdr:cNvSpPr>
          <a:spLocks noChangeShapeType="1"/>
        </xdr:cNvSpPr>
      </xdr:nvSpPr>
      <xdr:spPr bwMode="auto">
        <a:xfrm flipV="1">
          <a:off x="7353300" y="6667500"/>
          <a:ext cx="95250" cy="542925"/>
        </a:xfrm>
        <a:prstGeom prst="line">
          <a:avLst/>
        </a:prstGeom>
        <a:noFill/>
        <a:ln w="19050">
          <a:solidFill>
            <a:srgbClr val="000000"/>
          </a:solidFill>
          <a:round/>
          <a:headEnd/>
          <a:tailEnd type="triangle" w="med" len="med"/>
        </a:ln>
      </xdr:spPr>
    </xdr:sp>
    <xdr:clientData/>
  </xdr:twoCellAnchor>
  <xdr:twoCellAnchor>
    <xdr:from>
      <xdr:col>9</xdr:col>
      <xdr:colOff>361950</xdr:colOff>
      <xdr:row>38</xdr:row>
      <xdr:rowOff>0</xdr:rowOff>
    </xdr:from>
    <xdr:to>
      <xdr:col>9</xdr:col>
      <xdr:colOff>361950</xdr:colOff>
      <xdr:row>39</xdr:row>
      <xdr:rowOff>123825</xdr:rowOff>
    </xdr:to>
    <xdr:sp macro="" textlink="">
      <xdr:nvSpPr>
        <xdr:cNvPr id="115933" name="Line 143">
          <a:extLst>
            <a:ext uri="{FF2B5EF4-FFF2-40B4-BE49-F238E27FC236}">
              <a16:creationId xmlns:a16="http://schemas.microsoft.com/office/drawing/2014/main" id="{00000000-0008-0000-0000-0000DDC40100}"/>
            </a:ext>
          </a:extLst>
        </xdr:cNvPr>
        <xdr:cNvSpPr>
          <a:spLocks noChangeShapeType="1"/>
        </xdr:cNvSpPr>
      </xdr:nvSpPr>
      <xdr:spPr bwMode="auto">
        <a:xfrm flipH="1" flipV="1">
          <a:off x="7343775" y="8172450"/>
          <a:ext cx="0" cy="314325"/>
        </a:xfrm>
        <a:prstGeom prst="line">
          <a:avLst/>
        </a:prstGeom>
        <a:noFill/>
        <a:ln w="19050">
          <a:solidFill>
            <a:srgbClr val="000000"/>
          </a:solidFill>
          <a:round/>
          <a:headEnd type="oval" w="med" len="med"/>
          <a:tailEnd type="triangle" w="med" len="med"/>
        </a:ln>
      </xdr:spPr>
    </xdr:sp>
    <xdr:clientData/>
  </xdr:twoCellAnchor>
  <xdr:twoCellAnchor>
    <xdr:from>
      <xdr:col>9</xdr:col>
      <xdr:colOff>133350</xdr:colOff>
      <xdr:row>35</xdr:row>
      <xdr:rowOff>0</xdr:rowOff>
    </xdr:from>
    <xdr:to>
      <xdr:col>9</xdr:col>
      <xdr:colOff>361950</xdr:colOff>
      <xdr:row>38</xdr:row>
      <xdr:rowOff>9525</xdr:rowOff>
    </xdr:to>
    <xdr:sp macro="" textlink="">
      <xdr:nvSpPr>
        <xdr:cNvPr id="115934" name="Line 144">
          <a:extLst>
            <a:ext uri="{FF2B5EF4-FFF2-40B4-BE49-F238E27FC236}">
              <a16:creationId xmlns:a16="http://schemas.microsoft.com/office/drawing/2014/main" id="{00000000-0008-0000-0000-0000DEC40100}"/>
            </a:ext>
          </a:extLst>
        </xdr:cNvPr>
        <xdr:cNvSpPr>
          <a:spLocks noChangeShapeType="1"/>
        </xdr:cNvSpPr>
      </xdr:nvSpPr>
      <xdr:spPr bwMode="auto">
        <a:xfrm flipH="1" flipV="1">
          <a:off x="7115175" y="7600950"/>
          <a:ext cx="228600" cy="581025"/>
        </a:xfrm>
        <a:prstGeom prst="line">
          <a:avLst/>
        </a:prstGeom>
        <a:noFill/>
        <a:ln w="19050">
          <a:solidFill>
            <a:srgbClr val="000000"/>
          </a:solidFill>
          <a:round/>
          <a:headEnd/>
          <a:tailEnd type="triangle" w="med" len="med"/>
        </a:ln>
      </xdr:spPr>
    </xdr:sp>
    <xdr:clientData/>
  </xdr:twoCellAnchor>
  <xdr:twoCellAnchor>
    <xdr:from>
      <xdr:col>9</xdr:col>
      <xdr:colOff>371475</xdr:colOff>
      <xdr:row>42</xdr:row>
      <xdr:rowOff>171450</xdr:rowOff>
    </xdr:from>
    <xdr:to>
      <xdr:col>9</xdr:col>
      <xdr:colOff>371475</xdr:colOff>
      <xdr:row>44</xdr:row>
      <xdr:rowOff>114300</xdr:rowOff>
    </xdr:to>
    <xdr:sp macro="" textlink="">
      <xdr:nvSpPr>
        <xdr:cNvPr id="115935" name="Line 146">
          <a:extLst>
            <a:ext uri="{FF2B5EF4-FFF2-40B4-BE49-F238E27FC236}">
              <a16:creationId xmlns:a16="http://schemas.microsoft.com/office/drawing/2014/main" id="{00000000-0008-0000-0000-0000DFC40100}"/>
            </a:ext>
          </a:extLst>
        </xdr:cNvPr>
        <xdr:cNvSpPr>
          <a:spLocks noChangeShapeType="1"/>
        </xdr:cNvSpPr>
      </xdr:nvSpPr>
      <xdr:spPr bwMode="auto">
        <a:xfrm flipH="1" flipV="1">
          <a:off x="7353300" y="9105900"/>
          <a:ext cx="0" cy="323850"/>
        </a:xfrm>
        <a:prstGeom prst="line">
          <a:avLst/>
        </a:prstGeom>
        <a:noFill/>
        <a:ln w="19050">
          <a:solidFill>
            <a:srgbClr val="000000"/>
          </a:solidFill>
          <a:round/>
          <a:headEnd type="oval" w="med" len="med"/>
          <a:tailEnd type="triangle" w="med" len="med"/>
        </a:ln>
      </xdr:spPr>
    </xdr:sp>
    <xdr:clientData/>
  </xdr:twoCellAnchor>
  <xdr:twoCellAnchor>
    <xdr:from>
      <xdr:col>9</xdr:col>
      <xdr:colOff>190499</xdr:colOff>
      <xdr:row>40</xdr:row>
      <xdr:rowOff>9524</xdr:rowOff>
    </xdr:from>
    <xdr:to>
      <xdr:col>9</xdr:col>
      <xdr:colOff>390524</xdr:colOff>
      <xdr:row>42</xdr:row>
      <xdr:rowOff>171449</xdr:rowOff>
    </xdr:to>
    <xdr:sp macro="" textlink="">
      <xdr:nvSpPr>
        <xdr:cNvPr id="115936" name="Line 147">
          <a:extLst>
            <a:ext uri="{FF2B5EF4-FFF2-40B4-BE49-F238E27FC236}">
              <a16:creationId xmlns:a16="http://schemas.microsoft.com/office/drawing/2014/main" id="{00000000-0008-0000-0000-0000E0C40100}"/>
            </a:ext>
          </a:extLst>
        </xdr:cNvPr>
        <xdr:cNvSpPr>
          <a:spLocks noChangeShapeType="1"/>
        </xdr:cNvSpPr>
      </xdr:nvSpPr>
      <xdr:spPr bwMode="auto">
        <a:xfrm flipH="1" flipV="1">
          <a:off x="7172324" y="8562974"/>
          <a:ext cx="200025" cy="542925"/>
        </a:xfrm>
        <a:prstGeom prst="line">
          <a:avLst/>
        </a:prstGeom>
        <a:noFill/>
        <a:ln w="19050">
          <a:solidFill>
            <a:srgbClr val="000000"/>
          </a:solidFill>
          <a:round/>
          <a:headEnd/>
          <a:tailEnd type="triangle" w="med" len="med"/>
        </a:ln>
      </xdr:spPr>
    </xdr:sp>
    <xdr:clientData/>
  </xdr:twoCellAnchor>
  <xdr:twoCellAnchor>
    <xdr:from>
      <xdr:col>9</xdr:col>
      <xdr:colOff>171449</xdr:colOff>
      <xdr:row>10</xdr:row>
      <xdr:rowOff>0</xdr:rowOff>
    </xdr:from>
    <xdr:to>
      <xdr:col>9</xdr:col>
      <xdr:colOff>180974</xdr:colOff>
      <xdr:row>12</xdr:row>
      <xdr:rowOff>152400</xdr:rowOff>
    </xdr:to>
    <xdr:sp macro="" textlink="">
      <xdr:nvSpPr>
        <xdr:cNvPr id="115937" name="Line 86">
          <a:extLst>
            <a:ext uri="{FF2B5EF4-FFF2-40B4-BE49-F238E27FC236}">
              <a16:creationId xmlns:a16="http://schemas.microsoft.com/office/drawing/2014/main" id="{00000000-0008-0000-0000-0000E1C40100}"/>
            </a:ext>
          </a:extLst>
        </xdr:cNvPr>
        <xdr:cNvSpPr>
          <a:spLocks noChangeShapeType="1"/>
        </xdr:cNvSpPr>
      </xdr:nvSpPr>
      <xdr:spPr bwMode="auto">
        <a:xfrm flipH="1" flipV="1">
          <a:off x="7153274" y="2838450"/>
          <a:ext cx="9525" cy="533400"/>
        </a:xfrm>
        <a:prstGeom prst="line">
          <a:avLst/>
        </a:prstGeom>
        <a:noFill/>
        <a:ln w="19050">
          <a:solidFill>
            <a:srgbClr val="000000"/>
          </a:solidFill>
          <a:round/>
          <a:headEnd/>
          <a:tailEnd type="triangle" w="med" len="med"/>
        </a:ln>
      </xdr:spPr>
    </xdr:sp>
    <xdr:clientData/>
  </xdr:twoCellAnchor>
  <xdr:twoCellAnchor>
    <xdr:from>
      <xdr:col>9</xdr:col>
      <xdr:colOff>171450</xdr:colOff>
      <xdr:row>12</xdr:row>
      <xdr:rowOff>171450</xdr:rowOff>
    </xdr:from>
    <xdr:to>
      <xdr:col>9</xdr:col>
      <xdr:colOff>171450</xdr:colOff>
      <xdr:row>14</xdr:row>
      <xdr:rowOff>104775</xdr:rowOff>
    </xdr:to>
    <xdr:sp macro="" textlink="">
      <xdr:nvSpPr>
        <xdr:cNvPr id="115938" name="Line 85">
          <a:extLst>
            <a:ext uri="{FF2B5EF4-FFF2-40B4-BE49-F238E27FC236}">
              <a16:creationId xmlns:a16="http://schemas.microsoft.com/office/drawing/2014/main" id="{00000000-0008-0000-0000-0000E2C40100}"/>
            </a:ext>
          </a:extLst>
        </xdr:cNvPr>
        <xdr:cNvSpPr>
          <a:spLocks noChangeShapeType="1"/>
        </xdr:cNvSpPr>
      </xdr:nvSpPr>
      <xdr:spPr bwMode="auto">
        <a:xfrm flipH="1" flipV="1">
          <a:off x="7153275" y="3390900"/>
          <a:ext cx="0" cy="314325"/>
        </a:xfrm>
        <a:prstGeom prst="line">
          <a:avLst/>
        </a:prstGeom>
        <a:noFill/>
        <a:ln w="19050">
          <a:solidFill>
            <a:srgbClr val="000000"/>
          </a:solidFill>
          <a:round/>
          <a:headEnd type="oval" w="med" len="med"/>
          <a:tailEnd type="triangle" w="med" len="med"/>
        </a:ln>
      </xdr:spPr>
    </xdr:sp>
    <xdr:clientData/>
  </xdr:twoCellAnchor>
  <mc:AlternateContent xmlns:mc="http://schemas.openxmlformats.org/markup-compatibility/2006">
    <mc:Choice xmlns:a14="http://schemas.microsoft.com/office/drawing/2010/main" Requires="a14">
      <xdr:twoCellAnchor editAs="oneCell">
        <xdr:from>
          <xdr:col>17</xdr:col>
          <xdr:colOff>19050</xdr:colOff>
          <xdr:row>11</xdr:row>
          <xdr:rowOff>171450</xdr:rowOff>
        </xdr:from>
        <xdr:to>
          <xdr:col>18</xdr:col>
          <xdr:colOff>95250</xdr:colOff>
          <xdr:row>13</xdr:row>
          <xdr:rowOff>19050</xdr:rowOff>
        </xdr:to>
        <xdr:sp macro="" textlink="">
          <xdr:nvSpPr>
            <xdr:cNvPr id="10287" name="CBX47" hidden="1">
              <a:extLst>
                <a:ext uri="{63B3BB69-23CF-44E3-9099-C40C66FF867C}">
                  <a14:compatExt spid="_x0000_s10287"/>
                </a:ext>
                <a:ext uri="{FF2B5EF4-FFF2-40B4-BE49-F238E27FC236}">
                  <a16:creationId xmlns:a16="http://schemas.microsoft.com/office/drawing/2014/main" id="{00000000-0008-0000-0000-00002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171450</xdr:rowOff>
        </xdr:from>
        <xdr:to>
          <xdr:col>18</xdr:col>
          <xdr:colOff>95250</xdr:colOff>
          <xdr:row>28</xdr:row>
          <xdr:rowOff>19050</xdr:rowOff>
        </xdr:to>
        <xdr:sp macro="" textlink="">
          <xdr:nvSpPr>
            <xdr:cNvPr id="10290" name="CBX50" hidden="1">
              <a:extLst>
                <a:ext uri="{63B3BB69-23CF-44E3-9099-C40C66FF867C}">
                  <a14:compatExt spid="_x0000_s10290"/>
                </a:ext>
                <a:ext uri="{FF2B5EF4-FFF2-40B4-BE49-F238E27FC236}">
                  <a16:creationId xmlns:a16="http://schemas.microsoft.com/office/drawing/2014/main" id="{00000000-0008-0000-0000-00003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171450</xdr:rowOff>
        </xdr:from>
        <xdr:to>
          <xdr:col>18</xdr:col>
          <xdr:colOff>95250</xdr:colOff>
          <xdr:row>33</xdr:row>
          <xdr:rowOff>19050</xdr:rowOff>
        </xdr:to>
        <xdr:sp macro="" textlink="">
          <xdr:nvSpPr>
            <xdr:cNvPr id="10291" name="CBX51" hidden="1">
              <a:extLst>
                <a:ext uri="{63B3BB69-23CF-44E3-9099-C40C66FF867C}">
                  <a14:compatExt spid="_x0000_s10291"/>
                </a:ext>
                <a:ext uri="{FF2B5EF4-FFF2-40B4-BE49-F238E27FC236}">
                  <a16:creationId xmlns:a16="http://schemas.microsoft.com/office/drawing/2014/main" id="{00000000-0008-0000-0000-000033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36</xdr:row>
          <xdr:rowOff>180975</xdr:rowOff>
        </xdr:from>
        <xdr:to>
          <xdr:col>18</xdr:col>
          <xdr:colOff>95250</xdr:colOff>
          <xdr:row>38</xdr:row>
          <xdr:rowOff>19050</xdr:rowOff>
        </xdr:to>
        <xdr:sp macro="" textlink="">
          <xdr:nvSpPr>
            <xdr:cNvPr id="10292" name="CBX52" hidden="1">
              <a:extLst>
                <a:ext uri="{63B3BB69-23CF-44E3-9099-C40C66FF867C}">
                  <a14:compatExt spid="_x0000_s10292"/>
                </a:ext>
                <a:ext uri="{FF2B5EF4-FFF2-40B4-BE49-F238E27FC236}">
                  <a16:creationId xmlns:a16="http://schemas.microsoft.com/office/drawing/2014/main" id="{00000000-0008-0000-0000-000034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41</xdr:row>
          <xdr:rowOff>180975</xdr:rowOff>
        </xdr:from>
        <xdr:to>
          <xdr:col>18</xdr:col>
          <xdr:colOff>95250</xdr:colOff>
          <xdr:row>43</xdr:row>
          <xdr:rowOff>19050</xdr:rowOff>
        </xdr:to>
        <xdr:sp macro="" textlink="">
          <xdr:nvSpPr>
            <xdr:cNvPr id="10293" name="CBX53" hidden="1">
              <a:extLst>
                <a:ext uri="{63B3BB69-23CF-44E3-9099-C40C66FF867C}">
                  <a14:compatExt spid="_x0000_s10293"/>
                </a:ext>
                <a:ext uri="{FF2B5EF4-FFF2-40B4-BE49-F238E27FC236}">
                  <a16:creationId xmlns:a16="http://schemas.microsoft.com/office/drawing/2014/main" id="{00000000-0008-0000-0000-00003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171450</xdr:rowOff>
        </xdr:from>
        <xdr:to>
          <xdr:col>18</xdr:col>
          <xdr:colOff>95250</xdr:colOff>
          <xdr:row>18</xdr:row>
          <xdr:rowOff>9525</xdr:rowOff>
        </xdr:to>
        <xdr:sp macro="" textlink="">
          <xdr:nvSpPr>
            <xdr:cNvPr id="10302" name="CBX62" hidden="1">
              <a:extLst>
                <a:ext uri="{63B3BB69-23CF-44E3-9099-C40C66FF867C}">
                  <a14:compatExt spid="_x0000_s10302"/>
                </a:ext>
                <a:ext uri="{FF2B5EF4-FFF2-40B4-BE49-F238E27FC236}">
                  <a16:creationId xmlns:a16="http://schemas.microsoft.com/office/drawing/2014/main" id="{00000000-0008-0000-0000-00003E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171450</xdr:rowOff>
        </xdr:from>
        <xdr:to>
          <xdr:col>18</xdr:col>
          <xdr:colOff>95250</xdr:colOff>
          <xdr:row>23</xdr:row>
          <xdr:rowOff>9525</xdr:rowOff>
        </xdr:to>
        <xdr:sp macro="" textlink="">
          <xdr:nvSpPr>
            <xdr:cNvPr id="10303" name="CBX63" hidden="1">
              <a:extLst>
                <a:ext uri="{63B3BB69-23CF-44E3-9099-C40C66FF867C}">
                  <a14:compatExt spid="_x0000_s10303"/>
                </a:ext>
                <a:ext uri="{FF2B5EF4-FFF2-40B4-BE49-F238E27FC236}">
                  <a16:creationId xmlns:a16="http://schemas.microsoft.com/office/drawing/2014/main" id="{00000000-0008-0000-0000-00003F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xdr:row>
          <xdr:rowOff>38100</xdr:rowOff>
        </xdr:from>
        <xdr:to>
          <xdr:col>15</xdr:col>
          <xdr:colOff>447675</xdr:colOff>
          <xdr:row>4</xdr:row>
          <xdr:rowOff>238125</xdr:rowOff>
        </xdr:to>
        <xdr:sp macro="" textlink="">
          <xdr:nvSpPr>
            <xdr:cNvPr id="10361" name="Drop Down 121" hidden="1">
              <a:extLst>
                <a:ext uri="{63B3BB69-23CF-44E3-9099-C40C66FF867C}">
                  <a14:compatExt spid="_x0000_s10361"/>
                </a:ext>
                <a:ext uri="{FF2B5EF4-FFF2-40B4-BE49-F238E27FC236}">
                  <a16:creationId xmlns:a16="http://schemas.microsoft.com/office/drawing/2014/main" id="{00000000-0008-0000-0000-000079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xdr:row>
          <xdr:rowOff>38100</xdr:rowOff>
        </xdr:from>
        <xdr:to>
          <xdr:col>15</xdr:col>
          <xdr:colOff>447675</xdr:colOff>
          <xdr:row>5</xdr:row>
          <xdr:rowOff>238125</xdr:rowOff>
        </xdr:to>
        <xdr:sp macro="" textlink="">
          <xdr:nvSpPr>
            <xdr:cNvPr id="10362" name="Drop Down 122" hidden="1">
              <a:extLst>
                <a:ext uri="{63B3BB69-23CF-44E3-9099-C40C66FF867C}">
                  <a14:compatExt spid="_x0000_s10362"/>
                </a:ext>
                <a:ext uri="{FF2B5EF4-FFF2-40B4-BE49-F238E27FC236}">
                  <a16:creationId xmlns:a16="http://schemas.microsoft.com/office/drawing/2014/main" id="{00000000-0008-0000-0000-00007A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1038225</xdr:colOff>
          <xdr:row>6</xdr:row>
          <xdr:rowOff>9525</xdr:rowOff>
        </xdr:from>
        <xdr:to>
          <xdr:col>11</xdr:col>
          <xdr:colOff>171450</xdr:colOff>
          <xdr:row>7</xdr:row>
          <xdr:rowOff>9525</xdr:rowOff>
        </xdr:to>
        <xdr:sp macro="" textlink="">
          <xdr:nvSpPr>
            <xdr:cNvPr id="74214" name="Button 6630" hidden="1">
              <a:extLst>
                <a:ext uri="{63B3BB69-23CF-44E3-9099-C40C66FF867C}">
                  <a14:compatExt spid="_x0000_s74214"/>
                </a:ext>
                <a:ext uri="{FF2B5EF4-FFF2-40B4-BE49-F238E27FC236}">
                  <a16:creationId xmlns:a16="http://schemas.microsoft.com/office/drawing/2014/main" id="{00000000-0008-0000-0000-0000E6210100}"/>
                </a:ext>
              </a:extLst>
            </xdr:cNvPr>
            <xdr:cNvSpPr/>
          </xdr:nvSpPr>
          <xdr:spPr bwMode="auto">
            <a:xfrm>
              <a:off x="0" y="0"/>
              <a:ext cx="0" cy="0"/>
            </a:xfrm>
            <a:prstGeom prst="rect">
              <a:avLst/>
            </a:prstGeom>
            <a:noFill/>
            <a:ln w="9525">
              <a:miter lim="800000"/>
              <a:headEnd/>
              <a:tailEnd/>
            </a:ln>
          </xdr:spPr>
          <xdr:txBody>
            <a:bodyPr vertOverflow="clip" wrap="square" lIns="27432" tIns="22860" rIns="27432" bIns="22860" anchor="ctr" upright="1"/>
            <a:lstStyle/>
            <a:p>
              <a:pPr algn="ctr" rtl="0">
                <a:defRPr sz="1000"/>
              </a:pPr>
              <a:r>
                <a:rPr lang="de-CH" sz="1000" b="0" i="0" u="none" strike="noStrike" baseline="0">
                  <a:solidFill>
                    <a:srgbClr val="000000"/>
                  </a:solidFill>
                  <a:latin typeface="Arial"/>
                  <a:cs typeface="Arial"/>
                </a:rPr>
                <a:t>Vorlage für Pfeile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11</xdr:row>
          <xdr:rowOff>171450</xdr:rowOff>
        </xdr:from>
        <xdr:to>
          <xdr:col>18</xdr:col>
          <xdr:colOff>95250</xdr:colOff>
          <xdr:row>13</xdr:row>
          <xdr:rowOff>19050</xdr:rowOff>
        </xdr:to>
        <xdr:sp macro="" textlink="">
          <xdr:nvSpPr>
            <xdr:cNvPr id="113845" name="CBX47" hidden="1">
              <a:extLst>
                <a:ext uri="{63B3BB69-23CF-44E3-9099-C40C66FF867C}">
                  <a14:compatExt spid="_x0000_s113845"/>
                </a:ext>
                <a:ext uri="{FF2B5EF4-FFF2-40B4-BE49-F238E27FC236}">
                  <a16:creationId xmlns:a16="http://schemas.microsoft.com/office/drawing/2014/main" id="{00000000-0008-0000-0000-0000B5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26</xdr:row>
          <xdr:rowOff>171450</xdr:rowOff>
        </xdr:from>
        <xdr:to>
          <xdr:col>18</xdr:col>
          <xdr:colOff>95250</xdr:colOff>
          <xdr:row>28</xdr:row>
          <xdr:rowOff>19050</xdr:rowOff>
        </xdr:to>
        <xdr:sp macro="" textlink="">
          <xdr:nvSpPr>
            <xdr:cNvPr id="113846" name="CBX50" hidden="1">
              <a:extLst>
                <a:ext uri="{63B3BB69-23CF-44E3-9099-C40C66FF867C}">
                  <a14:compatExt spid="_x0000_s113846"/>
                </a:ext>
                <a:ext uri="{FF2B5EF4-FFF2-40B4-BE49-F238E27FC236}">
                  <a16:creationId xmlns:a16="http://schemas.microsoft.com/office/drawing/2014/main" id="{00000000-0008-0000-0000-0000B6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31</xdr:row>
          <xdr:rowOff>171450</xdr:rowOff>
        </xdr:from>
        <xdr:to>
          <xdr:col>18</xdr:col>
          <xdr:colOff>95250</xdr:colOff>
          <xdr:row>33</xdr:row>
          <xdr:rowOff>19050</xdr:rowOff>
        </xdr:to>
        <xdr:sp macro="" textlink="">
          <xdr:nvSpPr>
            <xdr:cNvPr id="113847" name="CBX51" hidden="1">
              <a:extLst>
                <a:ext uri="{63B3BB69-23CF-44E3-9099-C40C66FF867C}">
                  <a14:compatExt spid="_x0000_s113847"/>
                </a:ext>
                <a:ext uri="{FF2B5EF4-FFF2-40B4-BE49-F238E27FC236}">
                  <a16:creationId xmlns:a16="http://schemas.microsoft.com/office/drawing/2014/main" id="{00000000-0008-0000-0000-0000B7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36</xdr:row>
          <xdr:rowOff>180975</xdr:rowOff>
        </xdr:from>
        <xdr:to>
          <xdr:col>18</xdr:col>
          <xdr:colOff>95250</xdr:colOff>
          <xdr:row>38</xdr:row>
          <xdr:rowOff>19050</xdr:rowOff>
        </xdr:to>
        <xdr:sp macro="" textlink="">
          <xdr:nvSpPr>
            <xdr:cNvPr id="113848" name="CBX52" hidden="1">
              <a:extLst>
                <a:ext uri="{63B3BB69-23CF-44E3-9099-C40C66FF867C}">
                  <a14:compatExt spid="_x0000_s113848"/>
                </a:ext>
                <a:ext uri="{FF2B5EF4-FFF2-40B4-BE49-F238E27FC236}">
                  <a16:creationId xmlns:a16="http://schemas.microsoft.com/office/drawing/2014/main" id="{00000000-0008-0000-0000-0000B8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41</xdr:row>
          <xdr:rowOff>180975</xdr:rowOff>
        </xdr:from>
        <xdr:to>
          <xdr:col>18</xdr:col>
          <xdr:colOff>95250</xdr:colOff>
          <xdr:row>43</xdr:row>
          <xdr:rowOff>19050</xdr:rowOff>
        </xdr:to>
        <xdr:sp macro="" textlink="">
          <xdr:nvSpPr>
            <xdr:cNvPr id="113849" name="CBX53" hidden="1">
              <a:extLst>
                <a:ext uri="{63B3BB69-23CF-44E3-9099-C40C66FF867C}">
                  <a14:compatExt spid="_x0000_s113849"/>
                </a:ext>
                <a:ext uri="{FF2B5EF4-FFF2-40B4-BE49-F238E27FC236}">
                  <a16:creationId xmlns:a16="http://schemas.microsoft.com/office/drawing/2014/main" id="{00000000-0008-0000-0000-0000B9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16</xdr:row>
          <xdr:rowOff>171450</xdr:rowOff>
        </xdr:from>
        <xdr:to>
          <xdr:col>18</xdr:col>
          <xdr:colOff>95250</xdr:colOff>
          <xdr:row>18</xdr:row>
          <xdr:rowOff>9525</xdr:rowOff>
        </xdr:to>
        <xdr:sp macro="" textlink="">
          <xdr:nvSpPr>
            <xdr:cNvPr id="113850" name="CBX62" hidden="1">
              <a:extLst>
                <a:ext uri="{63B3BB69-23CF-44E3-9099-C40C66FF867C}">
                  <a14:compatExt spid="_x0000_s113850"/>
                </a:ext>
                <a:ext uri="{FF2B5EF4-FFF2-40B4-BE49-F238E27FC236}">
                  <a16:creationId xmlns:a16="http://schemas.microsoft.com/office/drawing/2014/main" id="{00000000-0008-0000-0000-0000BA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xdr:row>
          <xdr:rowOff>171450</xdr:rowOff>
        </xdr:from>
        <xdr:to>
          <xdr:col>18</xdr:col>
          <xdr:colOff>95250</xdr:colOff>
          <xdr:row>23</xdr:row>
          <xdr:rowOff>9525</xdr:rowOff>
        </xdr:to>
        <xdr:sp macro="" textlink="">
          <xdr:nvSpPr>
            <xdr:cNvPr id="113851" name="CBX63" hidden="1">
              <a:extLst>
                <a:ext uri="{63B3BB69-23CF-44E3-9099-C40C66FF867C}">
                  <a14:compatExt spid="_x0000_s113851"/>
                </a:ext>
                <a:ext uri="{FF2B5EF4-FFF2-40B4-BE49-F238E27FC236}">
                  <a16:creationId xmlns:a16="http://schemas.microsoft.com/office/drawing/2014/main" id="{00000000-0008-0000-0000-0000BBBC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xdr:col>
      <xdr:colOff>9525</xdr:colOff>
      <xdr:row>0</xdr:row>
      <xdr:rowOff>47625</xdr:rowOff>
    </xdr:from>
    <xdr:to>
      <xdr:col>3</xdr:col>
      <xdr:colOff>2152650</xdr:colOff>
      <xdr:row>1</xdr:row>
      <xdr:rowOff>352425</xdr:rowOff>
    </xdr:to>
    <xdr:pic>
      <xdr:nvPicPr>
        <xdr:cNvPr id="33464" name="Picture 1" descr="BUWD_LB">
          <a:extLst>
            <a:ext uri="{FF2B5EF4-FFF2-40B4-BE49-F238E27FC236}">
              <a16:creationId xmlns:a16="http://schemas.microsoft.com/office/drawing/2014/main" id="{00000000-0008-0000-0300-0000B882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00025" y="47625"/>
          <a:ext cx="2857500" cy="6858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CMueller/AppData/Local/Temp/CMIAXIOMA/View_7fae3b7077cf45199a4e56ecf2be90b1/wf10_NaiS_Form1-5_091016_ANGEPASST_HAF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wf10_NaiS_Form1-5_091016_190702_ANGEPASST_HAF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ps"/>
      <sheetName val="Form1_Situation"/>
      <sheetName val="Form1_Fotoprotokoll"/>
      <sheetName val="Form2"/>
      <sheetName val="Form 2 Rück"/>
      <sheetName val="Form 3"/>
      <sheetName val="Form 4"/>
      <sheetName val="Form 5"/>
      <sheetName val="Form 2 Rück_2017"/>
    </sheetNames>
    <sheetDataSet>
      <sheetData sheetId="0"/>
      <sheetData sheetId="1">
        <row r="2">
          <cell r="I2">
            <v>10</v>
          </cell>
        </row>
      </sheetData>
      <sheetData sheetId="2"/>
      <sheetData sheetId="3"/>
      <sheetData sheetId="4"/>
      <sheetData sheetId="5"/>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pps"/>
      <sheetName val="Form1_Situation"/>
      <sheetName val="Form1_Fotoprotokoll"/>
      <sheetName val="Form2"/>
      <sheetName val="Form 2 Rück_2017_2019"/>
      <sheetName val="Form 3"/>
      <sheetName val="Form 4"/>
      <sheetName val="Form 5"/>
    </sheetNames>
    <sheetDataSet>
      <sheetData sheetId="0"/>
      <sheetData sheetId="1">
        <row r="2">
          <cell r="I2">
            <v>10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rgb="FFFFC000"/>
    <pageSetUpPr fitToPage="1"/>
  </sheetPr>
  <dimension ref="A1:X62"/>
  <sheetViews>
    <sheetView showGridLines="0" topLeftCell="A25" zoomScale="85" zoomScaleNormal="85" zoomScaleSheetLayoutView="115" workbookViewId="0">
      <selection activeCell="L11" sqref="L11:M15"/>
    </sheetView>
  </sheetViews>
  <sheetFormatPr baseColWidth="10" defaultColWidth="11.42578125" defaultRowHeight="12.75" x14ac:dyDescent="0.2"/>
  <cols>
    <col min="1" max="1" width="2.85546875" style="8" customWidth="1"/>
    <col min="2" max="2" width="21.85546875" style="8" customWidth="1"/>
    <col min="3" max="3" width="25.7109375" style="8" customWidth="1"/>
    <col min="4" max="4" width="2.85546875" style="8" customWidth="1"/>
    <col min="5" max="5" width="22.85546875" style="8" customWidth="1"/>
    <col min="6" max="6" width="2.85546875" style="8" customWidth="1"/>
    <col min="7" max="7" width="18.5703125" style="8" customWidth="1"/>
    <col min="8" max="9" width="3.5703125" style="9" customWidth="1"/>
    <col min="10" max="10" width="7.140625" style="9" customWidth="1"/>
    <col min="11" max="11" width="10.140625" style="9" customWidth="1"/>
    <col min="12" max="13" width="14.28515625" style="9" customWidth="1"/>
    <col min="14" max="14" width="5.7109375" style="8" customWidth="1"/>
    <col min="15" max="15" width="2.85546875" style="8" customWidth="1"/>
    <col min="16" max="16" width="17.140625" style="8" customWidth="1"/>
    <col min="17" max="17" width="2.85546875" style="8" customWidth="1"/>
    <col min="18" max="18" width="3.5703125" style="8" customWidth="1"/>
    <col min="19" max="20" width="5.7109375" style="8" customWidth="1"/>
    <col min="21" max="21" width="14.28515625" style="8" customWidth="1"/>
    <col min="22" max="22" width="17.140625" style="8" customWidth="1"/>
    <col min="23" max="23" width="2.85546875" customWidth="1"/>
    <col min="24" max="24" width="20.42578125" style="8" customWidth="1"/>
    <col min="25" max="16384" width="11.42578125" style="8"/>
  </cols>
  <sheetData>
    <row r="1" spans="1:24" ht="30" customHeight="1" x14ac:dyDescent="0.2">
      <c r="A1" s="154"/>
      <c r="B1" s="154"/>
      <c r="C1" s="154"/>
      <c r="D1" s="154"/>
      <c r="E1" s="154"/>
      <c r="F1" s="155"/>
      <c r="G1" s="155"/>
      <c r="H1" s="227"/>
      <c r="I1" s="227"/>
      <c r="J1" s="227"/>
      <c r="K1" s="227"/>
      <c r="L1" s="227"/>
      <c r="M1" s="228"/>
      <c r="N1" s="155"/>
      <c r="O1" s="155"/>
      <c r="P1" s="155"/>
      <c r="Q1" s="155"/>
      <c r="R1" s="155"/>
      <c r="S1" s="155"/>
      <c r="T1" s="155"/>
      <c r="U1" s="155"/>
      <c r="V1" s="220" t="s">
        <v>299</v>
      </c>
      <c r="W1" s="224"/>
    </row>
    <row r="2" spans="1:24" s="150" customFormat="1" ht="30" customHeight="1" thickBot="1" x14ac:dyDescent="0.3">
      <c r="A2" s="156"/>
      <c r="B2" s="156"/>
      <c r="C2" s="157"/>
      <c r="D2" s="156"/>
      <c r="E2" s="158"/>
      <c r="F2" s="159"/>
      <c r="G2" s="159"/>
      <c r="H2" s="159"/>
      <c r="I2" s="159"/>
      <c r="J2" s="159"/>
      <c r="K2" s="159"/>
      <c r="L2" s="159"/>
      <c r="M2" s="159"/>
      <c r="N2" s="159"/>
      <c r="O2" s="159"/>
      <c r="P2" s="159"/>
      <c r="Q2" s="159"/>
      <c r="R2" s="159"/>
      <c r="S2" s="159"/>
      <c r="T2" s="159"/>
      <c r="U2" s="159"/>
      <c r="V2" s="219" t="s">
        <v>485</v>
      </c>
      <c r="W2" s="66"/>
    </row>
    <row r="3" spans="1:24" s="11" customFormat="1" ht="22.5" customHeight="1" thickTop="1" thickBot="1" x14ac:dyDescent="0.3">
      <c r="A3" s="160"/>
      <c r="B3" s="240" t="s">
        <v>479</v>
      </c>
      <c r="C3" s="363" t="s">
        <v>488</v>
      </c>
      <c r="D3" s="363"/>
      <c r="E3" s="363"/>
      <c r="F3" s="363"/>
      <c r="G3" s="363"/>
      <c r="H3" s="363"/>
      <c r="I3" s="364"/>
      <c r="J3" s="229" t="s">
        <v>6</v>
      </c>
      <c r="K3" s="229"/>
      <c r="L3" s="375">
        <v>43648</v>
      </c>
      <c r="M3" s="376"/>
      <c r="N3" s="376"/>
      <c r="O3" s="376"/>
      <c r="P3" s="376"/>
      <c r="Q3" s="376"/>
      <c r="R3" s="376"/>
      <c r="S3" s="376"/>
      <c r="T3" s="376"/>
      <c r="U3" s="376"/>
      <c r="V3" s="377"/>
      <c r="W3" s="225"/>
    </row>
    <row r="4" spans="1:24" s="11" customFormat="1" ht="22.5" customHeight="1" thickBot="1" x14ac:dyDescent="0.3">
      <c r="A4" s="160"/>
      <c r="B4" s="241" t="s">
        <v>480</v>
      </c>
      <c r="C4" s="365">
        <v>10</v>
      </c>
      <c r="D4" s="365"/>
      <c r="E4" s="365"/>
      <c r="F4" s="365"/>
      <c r="G4" s="365"/>
      <c r="H4" s="365"/>
      <c r="I4" s="366"/>
      <c r="J4" s="230" t="s">
        <v>7</v>
      </c>
      <c r="K4" s="239"/>
      <c r="L4" s="378" t="s">
        <v>510</v>
      </c>
      <c r="M4" s="379"/>
      <c r="N4" s="379"/>
      <c r="O4" s="379"/>
      <c r="P4" s="379"/>
      <c r="Q4" s="379"/>
      <c r="R4" s="379"/>
      <c r="S4" s="379"/>
      <c r="T4" s="379"/>
      <c r="U4" s="379"/>
      <c r="V4" s="380"/>
      <c r="W4" s="225"/>
    </row>
    <row r="5" spans="1:24" s="11" customFormat="1" ht="22.5" customHeight="1" thickTop="1" thickBot="1" x14ac:dyDescent="0.25">
      <c r="A5" s="160"/>
      <c r="B5" s="367" t="s">
        <v>175</v>
      </c>
      <c r="C5" s="368"/>
      <c r="D5" s="185"/>
      <c r="E5" s="221"/>
      <c r="F5" s="221"/>
      <c r="G5" s="222"/>
      <c r="H5" s="222"/>
      <c r="I5" s="222"/>
      <c r="J5" s="222"/>
      <c r="K5" s="237"/>
      <c r="L5" s="222"/>
      <c r="M5" s="231"/>
      <c r="N5" s="231"/>
      <c r="O5" s="231"/>
      <c r="P5" s="231"/>
      <c r="Q5" s="231"/>
      <c r="R5" s="391" t="s">
        <v>313</v>
      </c>
      <c r="S5" s="392"/>
      <c r="T5" s="392"/>
      <c r="U5" s="232" t="str">
        <f>IF(STAOGR_NATGEF!C5=""," -",STAOGR_NATGEF!C5)</f>
        <v>22</v>
      </c>
      <c r="V5" s="233"/>
      <c r="W5" s="66"/>
    </row>
    <row r="6" spans="1:24" s="12" customFormat="1" ht="22.5" customHeight="1" thickBot="1" x14ac:dyDescent="0.3">
      <c r="A6" s="161"/>
      <c r="B6" s="369" t="s">
        <v>41</v>
      </c>
      <c r="C6" s="370"/>
      <c r="D6" s="186"/>
      <c r="E6" s="221"/>
      <c r="F6" s="221"/>
      <c r="G6" s="222"/>
      <c r="H6" s="222"/>
      <c r="I6" s="222"/>
      <c r="J6" s="222"/>
      <c r="K6" s="237"/>
      <c r="L6" s="222"/>
      <c r="M6" s="222"/>
      <c r="N6" s="222"/>
      <c r="O6" s="222"/>
      <c r="P6" s="222"/>
      <c r="Q6" s="222"/>
      <c r="R6" s="234"/>
      <c r="S6" s="397" t="s">
        <v>481</v>
      </c>
      <c r="T6" s="397"/>
      <c r="U6" s="397"/>
      <c r="V6" s="398"/>
      <c r="W6" s="66"/>
    </row>
    <row r="7" spans="1:24" ht="15.75" customHeight="1" x14ac:dyDescent="0.2">
      <c r="A7" s="154"/>
      <c r="B7" s="371" t="s">
        <v>487</v>
      </c>
      <c r="C7" s="372"/>
      <c r="D7" s="372"/>
      <c r="E7" s="372"/>
      <c r="F7" s="372"/>
      <c r="G7" s="372"/>
      <c r="H7" s="372"/>
      <c r="I7" s="372"/>
      <c r="J7" s="372"/>
      <c r="K7" s="373"/>
      <c r="L7" s="372"/>
      <c r="M7" s="374"/>
      <c r="N7" s="381"/>
      <c r="O7" s="382"/>
      <c r="P7" s="382"/>
      <c r="Q7" s="383"/>
      <c r="R7" s="235"/>
      <c r="S7" s="399" t="s">
        <v>482</v>
      </c>
      <c r="T7" s="399"/>
      <c r="U7" s="399"/>
      <c r="V7" s="400"/>
      <c r="W7" s="66"/>
    </row>
    <row r="8" spans="1:24" ht="24.75" customHeight="1" x14ac:dyDescent="0.2">
      <c r="A8" s="154"/>
      <c r="B8" s="348" t="s">
        <v>10</v>
      </c>
      <c r="C8" s="409" t="s">
        <v>28</v>
      </c>
      <c r="D8" s="348" t="s">
        <v>29</v>
      </c>
      <c r="E8" s="350"/>
      <c r="F8" s="358" t="s">
        <v>511</v>
      </c>
      <c r="G8" s="359"/>
      <c r="H8" s="348" t="s">
        <v>171</v>
      </c>
      <c r="I8" s="349"/>
      <c r="J8" s="350"/>
      <c r="K8" s="345" t="s">
        <v>486</v>
      </c>
      <c r="L8" s="348" t="s">
        <v>529</v>
      </c>
      <c r="M8" s="355"/>
      <c r="N8" s="358" t="s">
        <v>521</v>
      </c>
      <c r="O8" s="401"/>
      <c r="P8" s="401"/>
      <c r="Q8" s="402"/>
      <c r="R8" s="306" t="s">
        <v>170</v>
      </c>
      <c r="S8" s="393" t="s">
        <v>483</v>
      </c>
      <c r="T8" s="393"/>
      <c r="U8" s="393"/>
      <c r="V8" s="394"/>
      <c r="W8" s="66"/>
      <c r="X8" s="226" t="s">
        <v>2</v>
      </c>
    </row>
    <row r="9" spans="1:24" ht="16.5" customHeight="1" x14ac:dyDescent="0.2">
      <c r="A9" s="154"/>
      <c r="B9" s="348"/>
      <c r="C9" s="409"/>
      <c r="D9" s="406"/>
      <c r="E9" s="350"/>
      <c r="F9" s="360"/>
      <c r="G9" s="359"/>
      <c r="H9" s="163"/>
      <c r="I9" s="351" t="s">
        <v>172</v>
      </c>
      <c r="J9" s="352"/>
      <c r="K9" s="346"/>
      <c r="L9" s="348"/>
      <c r="M9" s="355"/>
      <c r="N9" s="358"/>
      <c r="O9" s="401"/>
      <c r="P9" s="401"/>
      <c r="Q9" s="402"/>
      <c r="R9" s="307"/>
      <c r="S9" s="393"/>
      <c r="T9" s="393"/>
      <c r="U9" s="393"/>
      <c r="V9" s="394"/>
      <c r="W9" s="66"/>
      <c r="X9" s="343" t="s">
        <v>3</v>
      </c>
    </row>
    <row r="10" spans="1:24" ht="16.5" customHeight="1" thickBot="1" x14ac:dyDescent="0.25">
      <c r="A10" s="154"/>
      <c r="B10" s="356"/>
      <c r="C10" s="410"/>
      <c r="D10" s="407"/>
      <c r="E10" s="408"/>
      <c r="F10" s="361"/>
      <c r="G10" s="362"/>
      <c r="H10" s="165"/>
      <c r="I10" s="353" t="s">
        <v>173</v>
      </c>
      <c r="J10" s="354"/>
      <c r="K10" s="347"/>
      <c r="L10" s="356"/>
      <c r="M10" s="357"/>
      <c r="N10" s="403"/>
      <c r="O10" s="404"/>
      <c r="P10" s="404"/>
      <c r="Q10" s="405"/>
      <c r="R10" s="308"/>
      <c r="S10" s="395"/>
      <c r="T10" s="395"/>
      <c r="U10" s="395"/>
      <c r="V10" s="396"/>
      <c r="W10" s="66"/>
      <c r="X10" s="344"/>
    </row>
    <row r="11" spans="1:24" ht="15" customHeight="1" x14ac:dyDescent="0.2">
      <c r="A11" s="154"/>
      <c r="B11" s="166" t="s">
        <v>13</v>
      </c>
      <c r="C11" s="289" t="str">
        <f>IF((OR(STAOGR_NATGEF!$A$9=1,STAOGR_NATGEF!$A$23=1)),"Bitte Standortsgruppe und Naturgefahr wählen",CONCATENATE(VLOOKUP(STAOGR_NATGEF!$A$9,Staotyp_minimal!$A$3:$I$9,3,FALSE),"
",VLOOKUP(STAOGR_NATGEF!$A$23,Natgef_minimal!$A$3:$I$18,3,FALSE)))</f>
        <v xml:space="preserve">Bu  30 - 80%
Ta  10 - 60%
Fi  0 - 30%
BAh Samenbäume - 60%
Rutschung: Ta  20 - 60%
Lawine: Immergrüne Ndb  30 - 70%
</v>
      </c>
      <c r="D11" s="292" t="str">
        <f>IF((OR(STAOGR_NATGEF!$A$9=1,STAOGR_NATGEF!$A$23=1)),"Bitte Standortsgruppe und Naturgefahr wählen",CONCATENATE(VLOOKUP(STAOGR_NATGEF!$A$9,Staotyp_ideal!$A$3:$I$9,3,FALSE),"
",VLOOKUP(STAOGR_NATGEF!$A$23,Natgef_ideal!$A$3:$I$18,3,FALSE)))</f>
        <v xml:space="preserve">Bu  40 - 60%
Ta  30 - 50%
Fi  0 - 20%
BaH/Es  10 - 30%
</v>
      </c>
      <c r="E11" s="293"/>
      <c r="F11" s="298" t="s">
        <v>512</v>
      </c>
      <c r="G11" s="299"/>
      <c r="H11" s="187"/>
      <c r="I11" s="188"/>
      <c r="J11" s="189"/>
      <c r="K11" s="312" t="s">
        <v>499</v>
      </c>
      <c r="L11" s="312" t="s">
        <v>518</v>
      </c>
      <c r="M11" s="317"/>
      <c r="N11" s="312"/>
      <c r="O11" s="316"/>
      <c r="P11" s="316"/>
      <c r="Q11" s="317"/>
      <c r="R11" s="309"/>
      <c r="S11" s="315"/>
      <c r="T11" s="316"/>
      <c r="U11" s="316"/>
      <c r="V11" s="317"/>
      <c r="W11" s="66"/>
      <c r="X11" s="189"/>
    </row>
    <row r="12" spans="1:24" ht="15" customHeight="1" x14ac:dyDescent="0.2">
      <c r="A12" s="154"/>
      <c r="B12" s="167" t="s">
        <v>14</v>
      </c>
      <c r="C12" s="290"/>
      <c r="D12" s="294"/>
      <c r="E12" s="295"/>
      <c r="F12" s="300"/>
      <c r="G12" s="301"/>
      <c r="H12" s="190"/>
      <c r="I12" s="191"/>
      <c r="J12" s="192"/>
      <c r="K12" s="313"/>
      <c r="L12" s="313"/>
      <c r="M12" s="320"/>
      <c r="N12" s="313"/>
      <c r="O12" s="319"/>
      <c r="P12" s="319"/>
      <c r="Q12" s="320"/>
      <c r="R12" s="310"/>
      <c r="S12" s="318"/>
      <c r="T12" s="319"/>
      <c r="U12" s="319"/>
      <c r="V12" s="320"/>
      <c r="W12" s="66"/>
      <c r="X12" s="192"/>
    </row>
    <row r="13" spans="1:24" ht="15" customHeight="1" x14ac:dyDescent="0.2">
      <c r="A13" s="154"/>
      <c r="B13" s="167"/>
      <c r="C13" s="290"/>
      <c r="D13" s="294"/>
      <c r="E13" s="295"/>
      <c r="F13" s="300"/>
      <c r="G13" s="301"/>
      <c r="H13" s="193"/>
      <c r="I13" s="194"/>
      <c r="J13" s="195"/>
      <c r="K13" s="313"/>
      <c r="L13" s="313"/>
      <c r="M13" s="320"/>
      <c r="N13" s="313"/>
      <c r="O13" s="319"/>
      <c r="P13" s="319"/>
      <c r="Q13" s="320"/>
      <c r="R13" s="310"/>
      <c r="S13" s="318"/>
      <c r="T13" s="319"/>
      <c r="U13" s="319"/>
      <c r="V13" s="320"/>
      <c r="W13" s="66"/>
      <c r="X13" s="195"/>
    </row>
    <row r="14" spans="1:24" ht="15" customHeight="1" x14ac:dyDescent="0.2">
      <c r="A14" s="154"/>
      <c r="B14" s="168"/>
      <c r="C14" s="290"/>
      <c r="D14" s="294"/>
      <c r="E14" s="295"/>
      <c r="F14" s="300"/>
      <c r="G14" s="301"/>
      <c r="H14" s="196"/>
      <c r="I14" s="197"/>
      <c r="J14" s="198"/>
      <c r="K14" s="313"/>
      <c r="L14" s="313"/>
      <c r="M14" s="320"/>
      <c r="N14" s="313"/>
      <c r="O14" s="319"/>
      <c r="P14" s="319"/>
      <c r="Q14" s="320"/>
      <c r="R14" s="310"/>
      <c r="S14" s="318"/>
      <c r="T14" s="319"/>
      <c r="U14" s="319"/>
      <c r="V14" s="320"/>
      <c r="W14" s="66"/>
      <c r="X14" s="198"/>
    </row>
    <row r="15" spans="1:24" ht="15" customHeight="1" thickBot="1" x14ac:dyDescent="0.25">
      <c r="A15" s="154"/>
      <c r="B15" s="164"/>
      <c r="C15" s="291"/>
      <c r="D15" s="296"/>
      <c r="E15" s="297"/>
      <c r="F15" s="302"/>
      <c r="G15" s="303"/>
      <c r="H15" s="199"/>
      <c r="I15" s="200"/>
      <c r="J15" s="201"/>
      <c r="K15" s="314"/>
      <c r="L15" s="314"/>
      <c r="M15" s="323"/>
      <c r="N15" s="314"/>
      <c r="O15" s="322"/>
      <c r="P15" s="322"/>
      <c r="Q15" s="323"/>
      <c r="R15" s="311"/>
      <c r="S15" s="321"/>
      <c r="T15" s="322"/>
      <c r="U15" s="322"/>
      <c r="V15" s="323"/>
      <c r="W15" s="66"/>
      <c r="X15" s="201"/>
    </row>
    <row r="16" spans="1:24" ht="15" customHeight="1" x14ac:dyDescent="0.2">
      <c r="A16" s="154"/>
      <c r="B16" s="169" t="s">
        <v>32</v>
      </c>
      <c r="C16" s="289" t="str">
        <f>IF((OR(STAOGR_NATGEF!$A$9=1,STAOGR_NATGEF!$A$23=1)),"Bitte Standortsgruppe und Naturgefahr wählen",CONCATENATE(VLOOKUP(STAOGR_NATGEF!$A$9,Staotyp_minimal!$A$3:$I$9,4,FALSE),"
",VLOOKUP(STAOGR_NATGEF!$A$23,Natgef_minimal!$A$3:$I$18,4,FALSE)))</f>
        <v xml:space="preserve">Genügend entwicklungsfähige Bäume in mind. 2 Ø-Klassen/ha
</v>
      </c>
      <c r="D16" s="292" t="str">
        <f>IF((OR(STAOGR_NATGEF!$A$9=1,STAOGR_NATGEF!$A$23=1)),"Bitte Standortsgruppe und Naturgefahr wählen",CONCATENATE(VLOOKUP(STAOGR_NATGEF!$A$9,Staotyp_ideal!$A$3:$I$9,4,FALSE),"
",VLOOKUP(STAOGR_NATGEF!$A$23,Natgef_ideal!$A$3:$I$18,4,FALSE)))</f>
        <v xml:space="preserve">Genügend entwicklungsfähige Bäume in mind. 3 Ø-Klassen/ha
</v>
      </c>
      <c r="E16" s="293"/>
      <c r="F16" s="298" t="s">
        <v>524</v>
      </c>
      <c r="G16" s="299"/>
      <c r="H16" s="187"/>
      <c r="I16" s="188"/>
      <c r="J16" s="189"/>
      <c r="K16" s="312" t="s">
        <v>500</v>
      </c>
      <c r="L16" s="312" t="s">
        <v>518</v>
      </c>
      <c r="M16" s="317"/>
      <c r="N16" s="312"/>
      <c r="O16" s="316"/>
      <c r="P16" s="316"/>
      <c r="Q16" s="333"/>
      <c r="R16" s="309"/>
      <c r="S16" s="315"/>
      <c r="T16" s="316"/>
      <c r="U16" s="316"/>
      <c r="V16" s="317"/>
      <c r="W16" s="66"/>
      <c r="X16" s="189"/>
    </row>
    <row r="17" spans="1:24" ht="15" customHeight="1" x14ac:dyDescent="0.2">
      <c r="A17" s="154"/>
      <c r="B17" s="170" t="s">
        <v>37</v>
      </c>
      <c r="C17" s="290"/>
      <c r="D17" s="294"/>
      <c r="E17" s="295"/>
      <c r="F17" s="300"/>
      <c r="G17" s="301"/>
      <c r="H17" s="190"/>
      <c r="I17" s="191"/>
      <c r="J17" s="192"/>
      <c r="K17" s="313"/>
      <c r="L17" s="313"/>
      <c r="M17" s="320"/>
      <c r="N17" s="313"/>
      <c r="O17" s="319"/>
      <c r="P17" s="319"/>
      <c r="Q17" s="334"/>
      <c r="R17" s="310"/>
      <c r="S17" s="318"/>
      <c r="T17" s="319"/>
      <c r="U17" s="319"/>
      <c r="V17" s="320"/>
      <c r="X17" s="192"/>
    </row>
    <row r="18" spans="1:24" ht="15" customHeight="1" x14ac:dyDescent="0.2">
      <c r="A18" s="154"/>
      <c r="B18" s="170"/>
      <c r="C18" s="290"/>
      <c r="D18" s="294"/>
      <c r="E18" s="295"/>
      <c r="F18" s="300"/>
      <c r="G18" s="301"/>
      <c r="H18" s="193"/>
      <c r="I18" s="194"/>
      <c r="J18" s="195"/>
      <c r="K18" s="313"/>
      <c r="L18" s="313"/>
      <c r="M18" s="320"/>
      <c r="N18" s="313"/>
      <c r="O18" s="319"/>
      <c r="P18" s="319"/>
      <c r="Q18" s="334"/>
      <c r="R18" s="310"/>
      <c r="S18" s="318"/>
      <c r="T18" s="319"/>
      <c r="U18" s="319"/>
      <c r="V18" s="320"/>
      <c r="W18" s="223"/>
      <c r="X18" s="195"/>
    </row>
    <row r="19" spans="1:24" ht="15" customHeight="1" x14ac:dyDescent="0.2">
      <c r="A19" s="154"/>
      <c r="B19" s="168"/>
      <c r="C19" s="290"/>
      <c r="D19" s="294"/>
      <c r="E19" s="295"/>
      <c r="F19" s="300"/>
      <c r="G19" s="301"/>
      <c r="H19" s="196"/>
      <c r="I19" s="197"/>
      <c r="J19" s="198"/>
      <c r="K19" s="313"/>
      <c r="L19" s="313"/>
      <c r="M19" s="320"/>
      <c r="N19" s="313"/>
      <c r="O19" s="319"/>
      <c r="P19" s="319"/>
      <c r="Q19" s="334"/>
      <c r="R19" s="310"/>
      <c r="S19" s="318"/>
      <c r="T19" s="319"/>
      <c r="U19" s="319"/>
      <c r="V19" s="320"/>
      <c r="W19" s="66"/>
      <c r="X19" s="198"/>
    </row>
    <row r="20" spans="1:24" ht="15" customHeight="1" thickBot="1" x14ac:dyDescent="0.25">
      <c r="A20" s="154"/>
      <c r="B20" s="164"/>
      <c r="C20" s="291"/>
      <c r="D20" s="296"/>
      <c r="E20" s="297"/>
      <c r="F20" s="302"/>
      <c r="G20" s="303"/>
      <c r="H20" s="199"/>
      <c r="I20" s="200"/>
      <c r="J20" s="201"/>
      <c r="K20" s="314"/>
      <c r="L20" s="314"/>
      <c r="M20" s="323"/>
      <c r="N20" s="314"/>
      <c r="O20" s="322"/>
      <c r="P20" s="322"/>
      <c r="Q20" s="335"/>
      <c r="R20" s="311"/>
      <c r="S20" s="321"/>
      <c r="T20" s="322"/>
      <c r="U20" s="322"/>
      <c r="V20" s="323"/>
      <c r="W20" s="66"/>
      <c r="X20" s="201"/>
    </row>
    <row r="21" spans="1:24" ht="15" customHeight="1" x14ac:dyDescent="0.2">
      <c r="A21" s="154"/>
      <c r="B21" s="171" t="s">
        <v>33</v>
      </c>
      <c r="C21" s="289" t="str">
        <f>IF((OR(STAOGR_NATGEF!$A$9=1,STAOGR_NATGEF!$A$23=1)),"Bitte Standortsgruppe und Naturgefahr wählen",CONCATENATE(VLOOKUP(STAOGR_NATGEF!$A$9,Staotyp_minimal!$A$3:$I$9,5,FALSE),"
",VLOOKUP(STAOGR_NATGEF!$A$23,Natgef_minimal!$A$3:$I$18,5,FALSE)))</f>
        <v>Einzelbäume, allenfalls Kleinkollektive
Lückengrösse max. 6 a,
bei gesicherter Verjüngung max. 12 a
Deckungsgrad dauernd &gt; 40%</v>
      </c>
      <c r="D21" s="292" t="str">
        <f>IF((OR(STAOGR_NATGEF!$A$9=1,STAOGR_NATGEF!$A$23=1)),"Bitte Standortsgruppe und Naturgefahr wählen",CONCATENATE(VLOOKUP(STAOGR_NATGEF!$A$9,Staotyp_ideal!$A$3:$I$9,5,FALSE),"
",VLOOKUP(STAOGR_NATGEF!$A$23,Natgef_ideal!$A$3:$I$18,5,FALSE)))</f>
        <v>Einzelbäume, allenfalls Kleinkollektive, Schlussgrad locker
Lückengrösse max. 4 a,
bei gesicherter Verjüngung max. 8 a
Deckungsgrad dauernd und kleinflächig &gt; 60%</v>
      </c>
      <c r="E21" s="293"/>
      <c r="F21" s="298" t="s">
        <v>513</v>
      </c>
      <c r="G21" s="299"/>
      <c r="H21" s="187"/>
      <c r="I21" s="188"/>
      <c r="J21" s="189"/>
      <c r="K21" s="312" t="s">
        <v>501</v>
      </c>
      <c r="L21" s="336"/>
      <c r="M21" s="337"/>
      <c r="N21" s="312"/>
      <c r="O21" s="316"/>
      <c r="P21" s="316"/>
      <c r="Q21" s="333"/>
      <c r="R21" s="309"/>
      <c r="S21" s="315"/>
      <c r="T21" s="316"/>
      <c r="U21" s="316"/>
      <c r="V21" s="317"/>
      <c r="W21" s="66"/>
      <c r="X21" s="189"/>
    </row>
    <row r="22" spans="1:24" ht="15" customHeight="1" x14ac:dyDescent="0.2">
      <c r="A22" s="154"/>
      <c r="B22" s="172" t="s">
        <v>15</v>
      </c>
      <c r="C22" s="290"/>
      <c r="D22" s="294"/>
      <c r="E22" s="295"/>
      <c r="F22" s="300"/>
      <c r="G22" s="301"/>
      <c r="H22" s="190"/>
      <c r="I22" s="191"/>
      <c r="J22" s="192"/>
      <c r="K22" s="313"/>
      <c r="L22" s="338"/>
      <c r="M22" s="339"/>
      <c r="N22" s="313"/>
      <c r="O22" s="319"/>
      <c r="P22" s="319"/>
      <c r="Q22" s="334"/>
      <c r="R22" s="310"/>
      <c r="S22" s="318"/>
      <c r="T22" s="319"/>
      <c r="U22" s="319"/>
      <c r="V22" s="320"/>
      <c r="W22" s="66"/>
      <c r="X22" s="192"/>
    </row>
    <row r="23" spans="1:24" ht="15" customHeight="1" x14ac:dyDescent="0.2">
      <c r="A23" s="154"/>
      <c r="B23" s="173" t="s">
        <v>16</v>
      </c>
      <c r="C23" s="290"/>
      <c r="D23" s="294"/>
      <c r="E23" s="295"/>
      <c r="F23" s="300"/>
      <c r="G23" s="301"/>
      <c r="H23" s="193"/>
      <c r="I23" s="194"/>
      <c r="J23" s="195"/>
      <c r="K23" s="313"/>
      <c r="L23" s="340"/>
      <c r="M23" s="339"/>
      <c r="N23" s="313"/>
      <c r="O23" s="319"/>
      <c r="P23" s="319"/>
      <c r="Q23" s="334"/>
      <c r="R23" s="310"/>
      <c r="S23" s="318"/>
      <c r="T23" s="319"/>
      <c r="U23" s="319"/>
      <c r="V23" s="320"/>
      <c r="W23" s="66"/>
      <c r="X23" s="195"/>
    </row>
    <row r="24" spans="1:24" ht="15" customHeight="1" x14ac:dyDescent="0.2">
      <c r="A24" s="154"/>
      <c r="B24" s="174" t="s">
        <v>11</v>
      </c>
      <c r="C24" s="290"/>
      <c r="D24" s="294"/>
      <c r="E24" s="295"/>
      <c r="F24" s="300"/>
      <c r="G24" s="301"/>
      <c r="H24" s="196"/>
      <c r="I24" s="197"/>
      <c r="J24" s="198"/>
      <c r="K24" s="313"/>
      <c r="L24" s="340"/>
      <c r="M24" s="339"/>
      <c r="N24" s="313"/>
      <c r="O24" s="319"/>
      <c r="P24" s="319"/>
      <c r="Q24" s="334"/>
      <c r="R24" s="310"/>
      <c r="S24" s="318"/>
      <c r="T24" s="319"/>
      <c r="U24" s="319"/>
      <c r="V24" s="320"/>
      <c r="W24" s="66"/>
      <c r="X24" s="198"/>
    </row>
    <row r="25" spans="1:24" ht="15" customHeight="1" thickBot="1" x14ac:dyDescent="0.25">
      <c r="A25" s="154"/>
      <c r="B25" s="175"/>
      <c r="C25" s="291"/>
      <c r="D25" s="296"/>
      <c r="E25" s="297"/>
      <c r="F25" s="302"/>
      <c r="G25" s="303"/>
      <c r="H25" s="199"/>
      <c r="I25" s="200"/>
      <c r="J25" s="201"/>
      <c r="K25" s="314"/>
      <c r="L25" s="341"/>
      <c r="M25" s="342"/>
      <c r="N25" s="314"/>
      <c r="O25" s="322"/>
      <c r="P25" s="322"/>
      <c r="Q25" s="335"/>
      <c r="R25" s="311"/>
      <c r="S25" s="321"/>
      <c r="T25" s="322"/>
      <c r="U25" s="322"/>
      <c r="V25" s="323"/>
      <c r="W25" s="66"/>
      <c r="X25" s="201"/>
    </row>
    <row r="26" spans="1:24" ht="15" customHeight="1" x14ac:dyDescent="0.2">
      <c r="A26" s="154"/>
      <c r="B26" s="171" t="s">
        <v>34</v>
      </c>
      <c r="C26" s="289" t="str">
        <f>IF((OR(STAOGR_NATGEF!$A$9=1,STAOGR_NATGEF!$A$23=1)),"Bitte Standortsgruppe und Naturgefahr wählen",CONCATENATE(VLOOKUP(STAOGR_NATGEF!$A$9,Staotyp_minimal!$A$3:$I$9,6,FALSE),"
",VLOOKUP(STAOGR_NATGEF!$A$23,Natgef_minimal!$A$3:$I$18,6,FALSE)))</f>
        <v xml:space="preserve">Kronenlänge Ta mind. 2/3, Fi mind. 1/2
Schlankheitsgrad &lt; 80
Lotrechte Stämme mit guter Verankerung, nur vereinzelt starke Hänger
</v>
      </c>
      <c r="D26" s="292" t="str">
        <f>IF((OR(STAOGR_NATGEF!$A$9=1,STAOGR_NATGEF!$A$23=1)),"Bitte Standortsgruppe und Naturgefahr wählen",CONCATENATE(VLOOKUP(STAOGR_NATGEF!$A$9,Staotyp_ideal!$A$3:$I$9,6,FALSE),"
",VLOOKUP(STAOGR_NATGEF!$A$23,Natgef_ideal!$A$3:$I$18,6,FALSE)))</f>
        <v>Kronenlänge mind. 2/3
Schlankheitsgrad &lt; 70
Lotrechte Stämme mit guter Verankerung, keine starken Hänger
keine schweren und wurfgefährdeten Bäume</v>
      </c>
      <c r="E26" s="293"/>
      <c r="F26" s="298" t="s">
        <v>514</v>
      </c>
      <c r="G26" s="299"/>
      <c r="H26" s="187"/>
      <c r="I26" s="188"/>
      <c r="J26" s="189"/>
      <c r="K26" s="312" t="s">
        <v>503</v>
      </c>
      <c r="L26" s="312" t="s">
        <v>518</v>
      </c>
      <c r="M26" s="317"/>
      <c r="N26" s="312"/>
      <c r="O26" s="316"/>
      <c r="P26" s="316"/>
      <c r="Q26" s="333"/>
      <c r="R26" s="309"/>
      <c r="S26" s="315"/>
      <c r="T26" s="316"/>
      <c r="U26" s="316"/>
      <c r="V26" s="317"/>
      <c r="W26" s="66"/>
      <c r="X26" s="189"/>
    </row>
    <row r="27" spans="1:24" ht="15" customHeight="1" x14ac:dyDescent="0.2">
      <c r="A27" s="154"/>
      <c r="B27" s="172" t="s">
        <v>12</v>
      </c>
      <c r="C27" s="290"/>
      <c r="D27" s="294"/>
      <c r="E27" s="295"/>
      <c r="F27" s="300"/>
      <c r="G27" s="301"/>
      <c r="H27" s="190"/>
      <c r="I27" s="191"/>
      <c r="J27" s="192"/>
      <c r="K27" s="313"/>
      <c r="L27" s="313"/>
      <c r="M27" s="320"/>
      <c r="N27" s="313"/>
      <c r="O27" s="319"/>
      <c r="P27" s="319"/>
      <c r="Q27" s="334"/>
      <c r="R27" s="310"/>
      <c r="S27" s="318"/>
      <c r="T27" s="319"/>
      <c r="U27" s="319"/>
      <c r="V27" s="320"/>
      <c r="W27" s="66"/>
      <c r="X27" s="192"/>
    </row>
    <row r="28" spans="1:24" ht="15" customHeight="1" x14ac:dyDescent="0.2">
      <c r="A28" s="154"/>
      <c r="B28" s="172" t="s">
        <v>17</v>
      </c>
      <c r="C28" s="290"/>
      <c r="D28" s="294"/>
      <c r="E28" s="295"/>
      <c r="F28" s="300"/>
      <c r="G28" s="301"/>
      <c r="H28" s="193"/>
      <c r="I28" s="194"/>
      <c r="J28" s="195"/>
      <c r="K28" s="313"/>
      <c r="L28" s="313"/>
      <c r="M28" s="320"/>
      <c r="N28" s="313"/>
      <c r="O28" s="319"/>
      <c r="P28" s="319"/>
      <c r="Q28" s="334"/>
      <c r="R28" s="310"/>
      <c r="S28" s="318"/>
      <c r="T28" s="319"/>
      <c r="U28" s="319"/>
      <c r="V28" s="320"/>
      <c r="W28" s="66"/>
      <c r="X28" s="195"/>
    </row>
    <row r="29" spans="1:24" ht="15" customHeight="1" x14ac:dyDescent="0.2">
      <c r="A29" s="154"/>
      <c r="B29" s="172" t="s">
        <v>18</v>
      </c>
      <c r="C29" s="290"/>
      <c r="D29" s="294"/>
      <c r="E29" s="295"/>
      <c r="F29" s="300"/>
      <c r="G29" s="301"/>
      <c r="H29" s="196"/>
      <c r="I29" s="197"/>
      <c r="J29" s="198"/>
      <c r="K29" s="313"/>
      <c r="L29" s="313"/>
      <c r="M29" s="320"/>
      <c r="N29" s="313"/>
      <c r="O29" s="319"/>
      <c r="P29" s="319"/>
      <c r="Q29" s="334"/>
      <c r="R29" s="310"/>
      <c r="S29" s="318"/>
      <c r="T29" s="319"/>
      <c r="U29" s="319"/>
      <c r="V29" s="320"/>
      <c r="W29" s="66"/>
      <c r="X29" s="198"/>
    </row>
    <row r="30" spans="1:24" ht="15" customHeight="1" thickBot="1" x14ac:dyDescent="0.25">
      <c r="A30" s="154"/>
      <c r="B30" s="175"/>
      <c r="C30" s="291"/>
      <c r="D30" s="296"/>
      <c r="E30" s="297"/>
      <c r="F30" s="302"/>
      <c r="G30" s="303"/>
      <c r="H30" s="199"/>
      <c r="I30" s="200"/>
      <c r="J30" s="201"/>
      <c r="K30" s="314"/>
      <c r="L30" s="314"/>
      <c r="M30" s="323"/>
      <c r="N30" s="314"/>
      <c r="O30" s="322"/>
      <c r="P30" s="322"/>
      <c r="Q30" s="335"/>
      <c r="R30" s="311"/>
      <c r="S30" s="321"/>
      <c r="T30" s="322"/>
      <c r="U30" s="322"/>
      <c r="V30" s="323"/>
      <c r="W30" s="66"/>
      <c r="X30" s="201"/>
    </row>
    <row r="31" spans="1:24" ht="15" customHeight="1" x14ac:dyDescent="0.2">
      <c r="A31" s="154"/>
      <c r="B31" s="171" t="s">
        <v>35</v>
      </c>
      <c r="C31" s="289" t="str">
        <f>IF((OR(STAOGR_NATGEF!$A$9=1,STAOGR_NATGEF!$A$23=1)),"Bitte Standortsgruppe und Naturgefahr wählen",CONCATENATE(VLOOKUP(STAOGR_NATGEF!$A$9,Staotyp_minimal!$A$3:$I$9,7,FALSE),"
",VLOOKUP(STAOGR_NATGEF!$A$23,Natgef_minimal!$A$3:$I$18,7,FALSE)))</f>
        <v xml:space="preserve">Fläche mit starker Vegetationskonkurrenz &lt; 1/3
</v>
      </c>
      <c r="D31" s="292" t="str">
        <f>IF((OR(STAOGR_NATGEF!$A$9=1,STAOGR_NATGEF!$A$23=1)),"Bitte Standortsgruppe und Naturgefahr wählen",CONCATENATE(VLOOKUP(STAOGR_NATGEF!$A$9,Staotyp_ideal!$A$3:$I$9,7,FALSE),"
",VLOOKUP(STAOGR_NATGEF!$A$23,Natgef_ideal!$A$3:$I$18,7,FALSE)))</f>
        <v xml:space="preserve">Fläche mit starker Vegetationskonkurrenz &lt; 1/4
</v>
      </c>
      <c r="E31" s="293"/>
      <c r="F31" s="298" t="s">
        <v>515</v>
      </c>
      <c r="G31" s="299"/>
      <c r="H31" s="187"/>
      <c r="I31" s="188"/>
      <c r="J31" s="189"/>
      <c r="K31" s="312" t="s">
        <v>505</v>
      </c>
      <c r="L31" s="312"/>
      <c r="M31" s="317"/>
      <c r="N31" s="312"/>
      <c r="O31" s="316"/>
      <c r="P31" s="316"/>
      <c r="Q31" s="333"/>
      <c r="R31" s="309"/>
      <c r="S31" s="315"/>
      <c r="T31" s="316"/>
      <c r="U31" s="316"/>
      <c r="V31" s="317"/>
      <c r="W31" s="66"/>
      <c r="X31" s="189"/>
    </row>
    <row r="32" spans="1:24" ht="15" customHeight="1" x14ac:dyDescent="0.2">
      <c r="A32" s="154"/>
      <c r="B32" s="176" t="s">
        <v>30</v>
      </c>
      <c r="C32" s="290"/>
      <c r="D32" s="294"/>
      <c r="E32" s="295"/>
      <c r="F32" s="300"/>
      <c r="G32" s="301"/>
      <c r="H32" s="190"/>
      <c r="I32" s="191"/>
      <c r="J32" s="192"/>
      <c r="K32" s="313"/>
      <c r="L32" s="313"/>
      <c r="M32" s="320"/>
      <c r="N32" s="313"/>
      <c r="O32" s="319"/>
      <c r="P32" s="319"/>
      <c r="Q32" s="334"/>
      <c r="R32" s="310"/>
      <c r="S32" s="318"/>
      <c r="T32" s="319"/>
      <c r="U32" s="319"/>
      <c r="V32" s="320"/>
      <c r="W32" s="223"/>
      <c r="X32" s="192"/>
    </row>
    <row r="33" spans="1:24" ht="15" customHeight="1" x14ac:dyDescent="0.2">
      <c r="A33" s="154"/>
      <c r="B33" s="176"/>
      <c r="C33" s="290"/>
      <c r="D33" s="294"/>
      <c r="E33" s="295"/>
      <c r="F33" s="300"/>
      <c r="G33" s="301"/>
      <c r="H33" s="193"/>
      <c r="I33" s="194"/>
      <c r="J33" s="195"/>
      <c r="K33" s="313"/>
      <c r="L33" s="313"/>
      <c r="M33" s="320"/>
      <c r="N33" s="313"/>
      <c r="O33" s="319"/>
      <c r="P33" s="319"/>
      <c r="Q33" s="334"/>
      <c r="R33" s="310"/>
      <c r="S33" s="318"/>
      <c r="T33" s="319"/>
      <c r="U33" s="319"/>
      <c r="V33" s="320"/>
      <c r="W33" s="66"/>
      <c r="X33" s="195"/>
    </row>
    <row r="34" spans="1:24" ht="15" customHeight="1" x14ac:dyDescent="0.2">
      <c r="A34" s="154"/>
      <c r="B34" s="177"/>
      <c r="C34" s="290"/>
      <c r="D34" s="294"/>
      <c r="E34" s="295"/>
      <c r="F34" s="300"/>
      <c r="G34" s="301"/>
      <c r="H34" s="196"/>
      <c r="I34" s="197"/>
      <c r="J34" s="198"/>
      <c r="K34" s="313"/>
      <c r="L34" s="313"/>
      <c r="M34" s="320"/>
      <c r="N34" s="313"/>
      <c r="O34" s="319"/>
      <c r="P34" s="319"/>
      <c r="Q34" s="334"/>
      <c r="R34" s="310"/>
      <c r="S34" s="318"/>
      <c r="T34" s="319"/>
      <c r="U34" s="319"/>
      <c r="V34" s="320"/>
      <c r="W34" s="66"/>
      <c r="X34" s="198"/>
    </row>
    <row r="35" spans="1:24" ht="15" customHeight="1" thickBot="1" x14ac:dyDescent="0.25">
      <c r="A35" s="154"/>
      <c r="B35" s="162"/>
      <c r="C35" s="291"/>
      <c r="D35" s="296"/>
      <c r="E35" s="297"/>
      <c r="F35" s="302"/>
      <c r="G35" s="303"/>
      <c r="H35" s="199"/>
      <c r="I35" s="200"/>
      <c r="J35" s="201"/>
      <c r="K35" s="314"/>
      <c r="L35" s="314"/>
      <c r="M35" s="323"/>
      <c r="N35" s="314"/>
      <c r="O35" s="322"/>
      <c r="P35" s="322"/>
      <c r="Q35" s="335"/>
      <c r="R35" s="311"/>
      <c r="S35" s="321"/>
      <c r="T35" s="322"/>
      <c r="U35" s="322"/>
      <c r="V35" s="323"/>
      <c r="W35" s="66"/>
      <c r="X35" s="201"/>
    </row>
    <row r="36" spans="1:24" ht="15" customHeight="1" x14ac:dyDescent="0.2">
      <c r="A36" s="154"/>
      <c r="B36" s="171" t="s">
        <v>35</v>
      </c>
      <c r="C36" s="289" t="str">
        <f>IF((OR(STAOGR_NATGEF!$A$9=1,STAOGR_NATGEF!$A$23=1)),"Bitte Standortsgruppe und Naturgefahr wählen",CONCATENATE(VLOOKUP(STAOGR_NATGEF!$A$9,Staotyp_minimal!$A$3:$I$9,8,FALSE),"
",VLOOKUP(STAOGR_NATGEF!$A$23,Natgef_minimal!$A$3:$I$18,8,FALSE)))</f>
        <v xml:space="preserve">Bei Deckungsgrad &lt; 60% mind. 10 Bu/Ta pro a (Ø alle 3 m) vorhanden
in Lücken BAh vorhanden
</v>
      </c>
      <c r="D36" s="292" t="str">
        <f>IF((OR(STAOGR_NATGEF!$A$9=1,STAOGR_NATGEF!$A$23=1)),"Bitte Standortsgruppe und Naturgefahr wählen",CONCATENATE(VLOOKUP(STAOGR_NATGEF!$A$9,Staotyp_ideal!$A$3:$I$9,8,FALSE),"
",VLOOKUP(STAOGR_NATGEF!$A$23,Natgef_ideal!$A$3:$I$18,8,FALSE)))</f>
        <v xml:space="preserve">Bei Deckungsgrad &lt; 60% mind. 50 Bu/Ta pro a (Ø alle 1.5 m) vorhanden
in Lücken BAh vorhanden
</v>
      </c>
      <c r="E36" s="293"/>
      <c r="F36" s="298" t="s">
        <v>516</v>
      </c>
      <c r="G36" s="299"/>
      <c r="H36" s="187" t="s">
        <v>38</v>
      </c>
      <c r="I36" s="188"/>
      <c r="J36" s="189"/>
      <c r="K36" s="312" t="s">
        <v>519</v>
      </c>
      <c r="L36" s="312"/>
      <c r="M36" s="317"/>
      <c r="N36" s="324"/>
      <c r="O36" s="325"/>
      <c r="P36" s="325"/>
      <c r="Q36" s="326"/>
      <c r="R36" s="309"/>
      <c r="S36" s="315"/>
      <c r="T36" s="316"/>
      <c r="U36" s="316"/>
      <c r="V36" s="317"/>
      <c r="W36" s="66"/>
      <c r="X36" s="189"/>
    </row>
    <row r="37" spans="1:24" ht="15" customHeight="1" x14ac:dyDescent="0.2">
      <c r="A37" s="154"/>
      <c r="B37" s="176" t="s">
        <v>31</v>
      </c>
      <c r="C37" s="290"/>
      <c r="D37" s="294"/>
      <c r="E37" s="295"/>
      <c r="F37" s="300"/>
      <c r="G37" s="301"/>
      <c r="H37" s="190"/>
      <c r="I37" s="191"/>
      <c r="J37" s="192"/>
      <c r="K37" s="313"/>
      <c r="L37" s="313"/>
      <c r="M37" s="320"/>
      <c r="N37" s="327"/>
      <c r="O37" s="328"/>
      <c r="P37" s="328"/>
      <c r="Q37" s="329"/>
      <c r="R37" s="310"/>
      <c r="S37" s="318"/>
      <c r="T37" s="319"/>
      <c r="U37" s="319"/>
      <c r="V37" s="320"/>
      <c r="W37" s="66"/>
      <c r="X37" s="192"/>
    </row>
    <row r="38" spans="1:24" ht="15" customHeight="1" x14ac:dyDescent="0.2">
      <c r="A38" s="154"/>
      <c r="B38" s="173" t="s">
        <v>36</v>
      </c>
      <c r="C38" s="290"/>
      <c r="D38" s="294"/>
      <c r="E38" s="295"/>
      <c r="F38" s="300"/>
      <c r="G38" s="301"/>
      <c r="H38" s="193" t="s">
        <v>39</v>
      </c>
      <c r="I38" s="194"/>
      <c r="J38" s="195"/>
      <c r="K38" s="313"/>
      <c r="L38" s="313"/>
      <c r="M38" s="320"/>
      <c r="N38" s="327"/>
      <c r="O38" s="328"/>
      <c r="P38" s="328"/>
      <c r="Q38" s="329"/>
      <c r="R38" s="310"/>
      <c r="S38" s="318"/>
      <c r="T38" s="319"/>
      <c r="U38" s="319"/>
      <c r="V38" s="320"/>
      <c r="W38" s="66"/>
      <c r="X38" s="195"/>
    </row>
    <row r="39" spans="1:24" ht="15" customHeight="1" x14ac:dyDescent="0.2">
      <c r="A39" s="154"/>
      <c r="B39" s="176"/>
      <c r="C39" s="290"/>
      <c r="D39" s="294"/>
      <c r="E39" s="295"/>
      <c r="F39" s="300"/>
      <c r="G39" s="301"/>
      <c r="H39" s="196" t="s">
        <v>40</v>
      </c>
      <c r="I39" s="197"/>
      <c r="J39" s="198"/>
      <c r="K39" s="313"/>
      <c r="L39" s="313"/>
      <c r="M39" s="320"/>
      <c r="N39" s="327"/>
      <c r="O39" s="328"/>
      <c r="P39" s="328"/>
      <c r="Q39" s="329"/>
      <c r="R39" s="310"/>
      <c r="S39" s="318"/>
      <c r="T39" s="319"/>
      <c r="U39" s="319"/>
      <c r="V39" s="320"/>
      <c r="W39" s="66"/>
      <c r="X39" s="198"/>
    </row>
    <row r="40" spans="1:24" ht="15" customHeight="1" thickBot="1" x14ac:dyDescent="0.25">
      <c r="A40" s="154"/>
      <c r="B40" s="173"/>
      <c r="C40" s="291"/>
      <c r="D40" s="296"/>
      <c r="E40" s="297"/>
      <c r="F40" s="302"/>
      <c r="G40" s="303"/>
      <c r="H40" s="199"/>
      <c r="I40" s="200"/>
      <c r="J40" s="201"/>
      <c r="K40" s="314"/>
      <c r="L40" s="314"/>
      <c r="M40" s="323"/>
      <c r="N40" s="330"/>
      <c r="O40" s="331"/>
      <c r="P40" s="331"/>
      <c r="Q40" s="332"/>
      <c r="R40" s="311"/>
      <c r="S40" s="321"/>
      <c r="T40" s="322"/>
      <c r="U40" s="322"/>
      <c r="V40" s="323"/>
      <c r="W40" s="66"/>
      <c r="X40" s="201"/>
    </row>
    <row r="41" spans="1:24" ht="15" customHeight="1" x14ac:dyDescent="0.2">
      <c r="A41" s="154"/>
      <c r="B41" s="171" t="s">
        <v>35</v>
      </c>
      <c r="C41" s="289" t="str">
        <f>IF((OR(STAOGR_NATGEF!$A$9=1,STAOGR_NATGEF!$A$23=1)),"Bitte Standortsgruppe und Naturgefahr wählen",CONCATENATE(VLOOKUP(STAOGR_NATGEF!$A$9,Staotyp_minimal!$A$3:$I$9,9,FALSE),"
",VLOOKUP(STAOGR_NATGEF!$A$23,Natgef_minimal!$A$3:$I$18,9,FALSE)))</f>
        <v xml:space="preserve">Pro ha mind. 1 Trupp (2 – 5 a, Ø alle 100 m) oder Deckungsgrad mind. 4% 
Mischung zielgerecht
</v>
      </c>
      <c r="D41" s="292" t="str">
        <f>IF((OR(STAOGR_NATGEF!$A$9=1,STAOGR_NATGEF!$A$23=1)),"Bitte Standortsgruppe und Naturgefahr wählen",CONCATENATE(VLOOKUP(STAOGR_NATGEF!$A$9,Staotyp_ideal!$A$3:$I$9,9,FALSE),"
",VLOOKUP(STAOGR_NATGEF!$A$23,Natgef_ideal!$A$3:$I$18,9,FALSE)))</f>
        <v xml:space="preserve">Pro ha mind. 3 Trupp (2 – 5 a, Ø alle 60 m) oder Deckungsgrad mind. 7%
Mischung zielgerecht
</v>
      </c>
      <c r="E41" s="293"/>
      <c r="F41" s="298" t="s">
        <v>517</v>
      </c>
      <c r="G41" s="299"/>
      <c r="H41" s="187"/>
      <c r="I41" s="188"/>
      <c r="J41" s="189"/>
      <c r="K41" s="312" t="s">
        <v>527</v>
      </c>
      <c r="L41" s="312" t="s">
        <v>528</v>
      </c>
      <c r="M41" s="317"/>
      <c r="N41" s="324"/>
      <c r="O41" s="325"/>
      <c r="P41" s="325"/>
      <c r="Q41" s="326"/>
      <c r="R41" s="309"/>
      <c r="S41" s="315"/>
      <c r="T41" s="316"/>
      <c r="U41" s="316"/>
      <c r="V41" s="317"/>
      <c r="W41" s="66"/>
      <c r="X41" s="189"/>
    </row>
    <row r="42" spans="1:24" ht="15" customHeight="1" x14ac:dyDescent="0.2">
      <c r="A42" s="154"/>
      <c r="B42" s="176" t="s">
        <v>8</v>
      </c>
      <c r="C42" s="290"/>
      <c r="D42" s="294"/>
      <c r="E42" s="295"/>
      <c r="F42" s="300"/>
      <c r="G42" s="301"/>
      <c r="H42" s="190"/>
      <c r="I42" s="191"/>
      <c r="J42" s="192"/>
      <c r="K42" s="313"/>
      <c r="L42" s="313"/>
      <c r="M42" s="320"/>
      <c r="N42" s="327"/>
      <c r="O42" s="328"/>
      <c r="P42" s="328"/>
      <c r="Q42" s="329"/>
      <c r="R42" s="310"/>
      <c r="S42" s="318"/>
      <c r="T42" s="319"/>
      <c r="U42" s="319"/>
      <c r="V42" s="320"/>
      <c r="W42" s="66"/>
      <c r="X42" s="192"/>
    </row>
    <row r="43" spans="1:24" ht="15" customHeight="1" x14ac:dyDescent="0.2">
      <c r="A43" s="154"/>
      <c r="B43" s="304" t="s">
        <v>9</v>
      </c>
      <c r="C43" s="290"/>
      <c r="D43" s="294"/>
      <c r="E43" s="295"/>
      <c r="F43" s="300"/>
      <c r="G43" s="301"/>
      <c r="H43" s="193"/>
      <c r="I43" s="194"/>
      <c r="J43" s="195"/>
      <c r="K43" s="313"/>
      <c r="L43" s="313"/>
      <c r="M43" s="320"/>
      <c r="N43" s="327"/>
      <c r="O43" s="328"/>
      <c r="P43" s="328"/>
      <c r="Q43" s="329"/>
      <c r="R43" s="310"/>
      <c r="S43" s="318"/>
      <c r="T43" s="319"/>
      <c r="U43" s="319"/>
      <c r="V43" s="320"/>
      <c r="W43" s="66"/>
      <c r="X43" s="195"/>
    </row>
    <row r="44" spans="1:24" ht="15" customHeight="1" x14ac:dyDescent="0.2">
      <c r="A44" s="154"/>
      <c r="B44" s="305"/>
      <c r="C44" s="290"/>
      <c r="D44" s="294"/>
      <c r="E44" s="295"/>
      <c r="F44" s="300"/>
      <c r="G44" s="301"/>
      <c r="H44" s="196"/>
      <c r="I44" s="197"/>
      <c r="J44" s="198"/>
      <c r="K44" s="313"/>
      <c r="L44" s="313"/>
      <c r="M44" s="320"/>
      <c r="N44" s="327"/>
      <c r="O44" s="328"/>
      <c r="P44" s="328"/>
      <c r="Q44" s="329"/>
      <c r="R44" s="310"/>
      <c r="S44" s="318"/>
      <c r="T44" s="319"/>
      <c r="U44" s="319"/>
      <c r="V44" s="320"/>
      <c r="W44" s="66"/>
      <c r="X44" s="198"/>
    </row>
    <row r="45" spans="1:24" ht="15" customHeight="1" thickBot="1" x14ac:dyDescent="0.25">
      <c r="A45" s="154"/>
      <c r="B45" s="153"/>
      <c r="C45" s="291"/>
      <c r="D45" s="296"/>
      <c r="E45" s="297"/>
      <c r="F45" s="302"/>
      <c r="G45" s="303"/>
      <c r="H45" s="202"/>
      <c r="I45" s="203"/>
      <c r="J45" s="201"/>
      <c r="K45" s="314"/>
      <c r="L45" s="314"/>
      <c r="M45" s="323"/>
      <c r="N45" s="330"/>
      <c r="O45" s="331"/>
      <c r="P45" s="331"/>
      <c r="Q45" s="332"/>
      <c r="R45" s="311"/>
      <c r="S45" s="321"/>
      <c r="T45" s="322"/>
      <c r="U45" s="322"/>
      <c r="V45" s="323"/>
      <c r="W45" s="66"/>
      <c r="X45" s="201"/>
    </row>
    <row r="46" spans="1:24" ht="11.25" customHeight="1" thickBot="1" x14ac:dyDescent="0.25">
      <c r="A46" s="154"/>
      <c r="B46" s="236"/>
      <c r="C46" s="236"/>
      <c r="D46" s="178"/>
      <c r="E46" s="178"/>
      <c r="F46" s="178"/>
      <c r="G46" s="179"/>
      <c r="H46" s="180"/>
      <c r="I46" s="180"/>
      <c r="J46" s="180"/>
      <c r="K46" s="238"/>
      <c r="L46" s="180"/>
      <c r="M46" s="180"/>
      <c r="N46" s="181"/>
      <c r="O46" s="182"/>
      <c r="P46" s="182"/>
      <c r="Q46" s="182"/>
      <c r="R46" s="183"/>
      <c r="S46" s="183"/>
      <c r="T46" s="183"/>
      <c r="U46" s="183"/>
      <c r="V46" s="183"/>
    </row>
    <row r="47" spans="1:24" ht="12.75" customHeight="1" x14ac:dyDescent="0.25">
      <c r="A47" s="154"/>
      <c r="B47" s="243" t="s">
        <v>484</v>
      </c>
      <c r="C47" s="242"/>
      <c r="D47" s="242"/>
      <c r="E47" s="242"/>
      <c r="F47" s="242"/>
      <c r="G47" s="242"/>
      <c r="H47" s="242"/>
      <c r="I47" s="242"/>
      <c r="J47" s="242"/>
      <c r="K47" s="242"/>
      <c r="L47" s="242"/>
      <c r="M47" s="242"/>
      <c r="N47" s="242"/>
      <c r="O47" s="242"/>
      <c r="P47" s="242"/>
      <c r="Q47" s="242"/>
      <c r="R47" s="242"/>
      <c r="S47" s="242"/>
      <c r="T47" s="242"/>
      <c r="U47" s="242"/>
      <c r="V47" s="244"/>
      <c r="W47" s="66"/>
    </row>
    <row r="48" spans="1:24" ht="12.75" customHeight="1" x14ac:dyDescent="0.2">
      <c r="A48" s="154"/>
      <c r="B48" s="384" t="s">
        <v>520</v>
      </c>
      <c r="C48" s="385"/>
      <c r="D48" s="385"/>
      <c r="E48" s="385"/>
      <c r="F48" s="385"/>
      <c r="G48" s="385"/>
      <c r="H48" s="385"/>
      <c r="I48" s="385"/>
      <c r="J48" s="385"/>
      <c r="K48" s="385"/>
      <c r="L48" s="385"/>
      <c r="M48" s="385"/>
      <c r="N48" s="385"/>
      <c r="O48" s="385"/>
      <c r="P48" s="385"/>
      <c r="Q48" s="385"/>
      <c r="R48" s="385"/>
      <c r="S48" s="385"/>
      <c r="T48" s="385"/>
      <c r="U48" s="385"/>
      <c r="V48" s="386"/>
      <c r="W48" s="66"/>
    </row>
    <row r="49" spans="1:23" s="13" customFormat="1" ht="18.75" customHeight="1" x14ac:dyDescent="0.2">
      <c r="A49" s="184"/>
      <c r="B49" s="387"/>
      <c r="C49" s="385"/>
      <c r="D49" s="385"/>
      <c r="E49" s="385"/>
      <c r="F49" s="385"/>
      <c r="G49" s="385"/>
      <c r="H49" s="385"/>
      <c r="I49" s="385"/>
      <c r="J49" s="385"/>
      <c r="K49" s="385"/>
      <c r="L49" s="385"/>
      <c r="M49" s="385"/>
      <c r="N49" s="385"/>
      <c r="O49" s="385"/>
      <c r="P49" s="385"/>
      <c r="Q49" s="385"/>
      <c r="R49" s="385"/>
      <c r="S49" s="385"/>
      <c r="T49" s="385"/>
      <c r="U49" s="385"/>
      <c r="V49" s="386"/>
      <c r="W49" s="66"/>
    </row>
    <row r="50" spans="1:23" s="13" customFormat="1" ht="18.75" customHeight="1" x14ac:dyDescent="0.2">
      <c r="A50" s="184"/>
      <c r="B50" s="387"/>
      <c r="C50" s="385"/>
      <c r="D50" s="385"/>
      <c r="E50" s="385"/>
      <c r="F50" s="385"/>
      <c r="G50" s="385"/>
      <c r="H50" s="385"/>
      <c r="I50" s="385"/>
      <c r="J50" s="385"/>
      <c r="K50" s="385"/>
      <c r="L50" s="385"/>
      <c r="M50" s="385"/>
      <c r="N50" s="385"/>
      <c r="O50" s="385"/>
      <c r="P50" s="385"/>
      <c r="Q50" s="385"/>
      <c r="R50" s="385"/>
      <c r="S50" s="385"/>
      <c r="T50" s="385"/>
      <c r="U50" s="385"/>
      <c r="V50" s="386"/>
      <c r="W50" s="66"/>
    </row>
    <row r="51" spans="1:23" s="13" customFormat="1" ht="18.75" customHeight="1" x14ac:dyDescent="0.2">
      <c r="A51" s="184"/>
      <c r="B51" s="387"/>
      <c r="C51" s="385"/>
      <c r="D51" s="385"/>
      <c r="E51" s="385"/>
      <c r="F51" s="385"/>
      <c r="G51" s="385"/>
      <c r="H51" s="385"/>
      <c r="I51" s="385"/>
      <c r="J51" s="385"/>
      <c r="K51" s="385"/>
      <c r="L51" s="385"/>
      <c r="M51" s="385"/>
      <c r="N51" s="385"/>
      <c r="O51" s="385"/>
      <c r="P51" s="385"/>
      <c r="Q51" s="385"/>
      <c r="R51" s="385"/>
      <c r="S51" s="385"/>
      <c r="T51" s="385"/>
      <c r="U51" s="385"/>
      <c r="V51" s="386"/>
      <c r="W51" s="66"/>
    </row>
    <row r="52" spans="1:23" ht="12.75" customHeight="1" x14ac:dyDescent="0.2">
      <c r="A52" s="154"/>
      <c r="B52" s="387"/>
      <c r="C52" s="385"/>
      <c r="D52" s="385"/>
      <c r="E52" s="385"/>
      <c r="F52" s="385"/>
      <c r="G52" s="385"/>
      <c r="H52" s="385"/>
      <c r="I52" s="385"/>
      <c r="J52" s="385"/>
      <c r="K52" s="385"/>
      <c r="L52" s="385"/>
      <c r="M52" s="385"/>
      <c r="N52" s="385"/>
      <c r="O52" s="385"/>
      <c r="P52" s="385"/>
      <c r="Q52" s="385"/>
      <c r="R52" s="385"/>
      <c r="S52" s="385"/>
      <c r="T52" s="385"/>
      <c r="U52" s="385"/>
      <c r="V52" s="386"/>
    </row>
    <row r="53" spans="1:23" ht="9" customHeight="1" x14ac:dyDescent="0.2">
      <c r="B53" s="387"/>
      <c r="C53" s="385"/>
      <c r="D53" s="385"/>
      <c r="E53" s="385"/>
      <c r="F53" s="385"/>
      <c r="G53" s="385"/>
      <c r="H53" s="385"/>
      <c r="I53" s="385"/>
      <c r="J53" s="385"/>
      <c r="K53" s="385"/>
      <c r="L53" s="385"/>
      <c r="M53" s="385"/>
      <c r="N53" s="385"/>
      <c r="O53" s="385"/>
      <c r="P53" s="385"/>
      <c r="Q53" s="385"/>
      <c r="R53" s="385"/>
      <c r="S53" s="385"/>
      <c r="T53" s="385"/>
      <c r="U53" s="385"/>
      <c r="V53" s="386"/>
      <c r="W53" s="223"/>
    </row>
    <row r="54" spans="1:23" ht="12.75" customHeight="1" x14ac:dyDescent="0.2">
      <c r="B54" s="387"/>
      <c r="C54" s="385"/>
      <c r="D54" s="385"/>
      <c r="E54" s="385"/>
      <c r="F54" s="385"/>
      <c r="G54" s="385"/>
      <c r="H54" s="385"/>
      <c r="I54" s="385"/>
      <c r="J54" s="385"/>
      <c r="K54" s="385"/>
      <c r="L54" s="385"/>
      <c r="M54" s="385"/>
      <c r="N54" s="385"/>
      <c r="O54" s="385"/>
      <c r="P54" s="385"/>
      <c r="Q54" s="385"/>
      <c r="R54" s="385"/>
      <c r="S54" s="385"/>
      <c r="T54" s="385"/>
      <c r="U54" s="385"/>
      <c r="V54" s="386"/>
      <c r="W54" s="66"/>
    </row>
    <row r="55" spans="1:23" ht="13.5" customHeight="1" x14ac:dyDescent="0.2">
      <c r="B55" s="387"/>
      <c r="C55" s="385"/>
      <c r="D55" s="385"/>
      <c r="E55" s="385"/>
      <c r="F55" s="385"/>
      <c r="G55" s="385"/>
      <c r="H55" s="385"/>
      <c r="I55" s="385"/>
      <c r="J55" s="385"/>
      <c r="K55" s="385"/>
      <c r="L55" s="385"/>
      <c r="M55" s="385"/>
      <c r="N55" s="385"/>
      <c r="O55" s="385"/>
      <c r="P55" s="385"/>
      <c r="Q55" s="385"/>
      <c r="R55" s="385"/>
      <c r="S55" s="385"/>
      <c r="T55" s="385"/>
      <c r="U55" s="385"/>
      <c r="V55" s="386"/>
      <c r="W55" s="66"/>
    </row>
    <row r="56" spans="1:23" x14ac:dyDescent="0.2">
      <c r="B56" s="387"/>
      <c r="C56" s="385"/>
      <c r="D56" s="385"/>
      <c r="E56" s="385"/>
      <c r="F56" s="385"/>
      <c r="G56" s="385"/>
      <c r="H56" s="385"/>
      <c r="I56" s="385"/>
      <c r="J56" s="385"/>
      <c r="K56" s="385"/>
      <c r="L56" s="385"/>
      <c r="M56" s="385"/>
      <c r="N56" s="385"/>
      <c r="O56" s="385"/>
      <c r="P56" s="385"/>
      <c r="Q56" s="385"/>
      <c r="R56" s="385"/>
      <c r="S56" s="385"/>
      <c r="T56" s="385"/>
      <c r="U56" s="385"/>
      <c r="V56" s="386"/>
      <c r="W56" s="66"/>
    </row>
    <row r="57" spans="1:23" x14ac:dyDescent="0.2">
      <c r="B57" s="387"/>
      <c r="C57" s="385"/>
      <c r="D57" s="385"/>
      <c r="E57" s="385"/>
      <c r="F57" s="385"/>
      <c r="G57" s="385"/>
      <c r="H57" s="385"/>
      <c r="I57" s="385"/>
      <c r="J57" s="385"/>
      <c r="K57" s="385"/>
      <c r="L57" s="385"/>
      <c r="M57" s="385"/>
      <c r="N57" s="385"/>
      <c r="O57" s="385"/>
      <c r="P57" s="385"/>
      <c r="Q57" s="385"/>
      <c r="R57" s="385"/>
      <c r="S57" s="385"/>
      <c r="T57" s="385"/>
      <c r="U57" s="385"/>
      <c r="V57" s="386"/>
      <c r="W57" s="66"/>
    </row>
    <row r="58" spans="1:23" x14ac:dyDescent="0.2">
      <c r="B58" s="387"/>
      <c r="C58" s="385"/>
      <c r="D58" s="385"/>
      <c r="E58" s="385"/>
      <c r="F58" s="385"/>
      <c r="G58" s="385"/>
      <c r="H58" s="385"/>
      <c r="I58" s="385"/>
      <c r="J58" s="385"/>
      <c r="K58" s="385"/>
      <c r="L58" s="385"/>
      <c r="M58" s="385"/>
      <c r="N58" s="385"/>
      <c r="O58" s="385"/>
      <c r="P58" s="385"/>
      <c r="Q58" s="385"/>
      <c r="R58" s="385"/>
      <c r="S58" s="385"/>
      <c r="T58" s="385"/>
      <c r="U58" s="385"/>
      <c r="V58" s="386"/>
      <c r="W58" s="66"/>
    </row>
    <row r="59" spans="1:23" ht="13.5" thickBot="1" x14ac:dyDescent="0.25">
      <c r="B59" s="388"/>
      <c r="C59" s="389"/>
      <c r="D59" s="389"/>
      <c r="E59" s="389"/>
      <c r="F59" s="389"/>
      <c r="G59" s="389"/>
      <c r="H59" s="389"/>
      <c r="I59" s="389"/>
      <c r="J59" s="389"/>
      <c r="K59" s="389"/>
      <c r="L59" s="389"/>
      <c r="M59" s="389"/>
      <c r="N59" s="389"/>
      <c r="O59" s="389"/>
      <c r="P59" s="389"/>
      <c r="Q59" s="389"/>
      <c r="R59" s="389"/>
      <c r="S59" s="389"/>
      <c r="T59" s="389"/>
      <c r="U59" s="389"/>
      <c r="V59" s="390"/>
      <c r="W59" s="66"/>
    </row>
    <row r="60" spans="1:23" x14ac:dyDescent="0.2">
      <c r="B60" s="149"/>
      <c r="W60" s="66"/>
    </row>
    <row r="61" spans="1:23" x14ac:dyDescent="0.2">
      <c r="W61" s="66"/>
    </row>
    <row r="62" spans="1:23" x14ac:dyDescent="0.2">
      <c r="W62" s="66"/>
    </row>
  </sheetData>
  <sheetProtection formatCells="0" selectLockedCells="1" autoFilter="0"/>
  <protectedRanges>
    <protectedRange sqref="C51:D51" name="Bestaetigung_FB" securityDescriptor="O:WDG:WDD:(A;;CC;;;S-1-5-21-1078081533-1060284298-682003330-26921)(A;;CC;;;S-1-5-21-1078081533-1060284298-682003330-67223)(A;;CC;;;S-1-5-21-1078081533-1060284298-682003330-27886)"/>
    <protectedRange sqref="F49" name="Bemerkung"/>
    <protectedRange sqref="C49:D50 V49:V51" name="Dokumentation"/>
    <protectedRange sqref="E5:U5 E6:Q6" name="STAOTYP_NATGEF"/>
    <protectedRange sqref="F11:G45" name="Zustand"/>
    <protectedRange sqref="G4 Q4" name="Name_1"/>
    <protectedRange sqref="R6" name="STAOTYP_NATGEF_2"/>
    <protectedRange sqref="V36:V45 S25:U25 S27:U30 S11:V20 U35:U45 S36:T45" name="Vollzugskontrolle_2"/>
    <protectedRange sqref="T31:T35 T21:U24 T26:U26 U31:U34" name="Massnahmen_3"/>
    <protectedRange sqref="S26" name="Rahmenbed_1_2"/>
    <protectedRange sqref="S31" name="Rahmenbed_2_2"/>
    <protectedRange sqref="S22:S24 S34:S35" name="Rahmenbed_4_2"/>
    <protectedRange sqref="S32:S33" name="Rahmenbed_7_2"/>
    <protectedRange sqref="Q20 Q11:Q18 Q26:Q45 O26:P34 N27:N30 N36:P45 N11:P20" name="Ausführungsziele_1"/>
    <protectedRange sqref="Q21:Q25 O21:P24" name="Massnahmen_4"/>
    <protectedRange sqref="N26" name="Rahmenbed_1_3"/>
    <protectedRange sqref="N31" name="Rahmenbed_2_3"/>
    <protectedRange sqref="N21" name="Rahmenbed_3_1"/>
    <protectedRange sqref="N22:N24" name="Rahmenbed_4_3"/>
    <protectedRange sqref="N32:N33" name="Rahmenbed_7_3"/>
    <protectedRange sqref="L11:M45" name="Massnahmen_1_1"/>
  </protectedRanges>
  <dataConsolidate/>
  <mergeCells count="82">
    <mergeCell ref="B48:V59"/>
    <mergeCell ref="S26:V30"/>
    <mergeCell ref="S31:V35"/>
    <mergeCell ref="S16:V20"/>
    <mergeCell ref="R5:T5"/>
    <mergeCell ref="S11:V15"/>
    <mergeCell ref="S8:V10"/>
    <mergeCell ref="S6:V6"/>
    <mergeCell ref="S7:V7"/>
    <mergeCell ref="N8:Q10"/>
    <mergeCell ref="N11:Q15"/>
    <mergeCell ref="L11:M15"/>
    <mergeCell ref="S21:V25"/>
    <mergeCell ref="L16:M20"/>
    <mergeCell ref="D8:E10"/>
    <mergeCell ref="C8:C10"/>
    <mergeCell ref="C3:I3"/>
    <mergeCell ref="C4:I4"/>
    <mergeCell ref="B5:C5"/>
    <mergeCell ref="B6:C6"/>
    <mergeCell ref="B7:M7"/>
    <mergeCell ref="L3:V3"/>
    <mergeCell ref="L4:V4"/>
    <mergeCell ref="N7:Q7"/>
    <mergeCell ref="I9:J9"/>
    <mergeCell ref="I10:J10"/>
    <mergeCell ref="L8:M10"/>
    <mergeCell ref="B8:B10"/>
    <mergeCell ref="F8:G10"/>
    <mergeCell ref="C21:C25"/>
    <mergeCell ref="F31:G35"/>
    <mergeCell ref="F11:G15"/>
    <mergeCell ref="X9:X10"/>
    <mergeCell ref="C26:C30"/>
    <mergeCell ref="D11:E15"/>
    <mergeCell ref="N16:Q20"/>
    <mergeCell ref="N21:Q25"/>
    <mergeCell ref="K8:K10"/>
    <mergeCell ref="H8:J8"/>
    <mergeCell ref="D16:E20"/>
    <mergeCell ref="F16:G20"/>
    <mergeCell ref="K11:K15"/>
    <mergeCell ref="K16:K20"/>
    <mergeCell ref="C11:C15"/>
    <mergeCell ref="C16:C20"/>
    <mergeCell ref="D21:E25"/>
    <mergeCell ref="D26:E30"/>
    <mergeCell ref="L26:M30"/>
    <mergeCell ref="L31:M35"/>
    <mergeCell ref="D31:E35"/>
    <mergeCell ref="L21:M25"/>
    <mergeCell ref="F21:G25"/>
    <mergeCell ref="F26:G30"/>
    <mergeCell ref="K21:K25"/>
    <mergeCell ref="N26:Q30"/>
    <mergeCell ref="N31:Q35"/>
    <mergeCell ref="K26:K30"/>
    <mergeCell ref="K31:K35"/>
    <mergeCell ref="C31:C35"/>
    <mergeCell ref="K41:K45"/>
    <mergeCell ref="R41:R45"/>
    <mergeCell ref="S36:V40"/>
    <mergeCell ref="L41:M45"/>
    <mergeCell ref="N41:Q45"/>
    <mergeCell ref="N36:Q40"/>
    <mergeCell ref="R36:R40"/>
    <mergeCell ref="L36:M40"/>
    <mergeCell ref="K36:K40"/>
    <mergeCell ref="S41:V45"/>
    <mergeCell ref="R8:R10"/>
    <mergeCell ref="R11:R15"/>
    <mergeCell ref="R16:R20"/>
    <mergeCell ref="R21:R25"/>
    <mergeCell ref="R31:R35"/>
    <mergeCell ref="R26:R30"/>
    <mergeCell ref="C36:C40"/>
    <mergeCell ref="D36:E40"/>
    <mergeCell ref="F36:G40"/>
    <mergeCell ref="B43:B44"/>
    <mergeCell ref="F41:G45"/>
    <mergeCell ref="C41:C45"/>
    <mergeCell ref="D41:E45"/>
  </mergeCells>
  <phoneticPr fontId="7" type="noConversion"/>
  <pageMargins left="0.78740157480314965" right="0.70866141732283472" top="0.23622047244094491" bottom="0.15748031496062992" header="0.19685039370078741" footer="0.19685039370078741"/>
  <pageSetup paperSize="8" scale="88" orientation="landscape" r:id="rId1"/>
  <headerFooter alignWithMargins="0">
    <oddFooter>&amp;L&amp;8&amp;D</oddFooter>
  </headerFooter>
  <ignoredErrors>
    <ignoredError sqref="C16" 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7" r:id="rId4" name="CBX47">
              <controlPr defaultSize="0" autoFill="0" autoLine="0" autoPict="0">
                <anchor moveWithCells="1">
                  <from>
                    <xdr:col>17</xdr:col>
                    <xdr:colOff>19050</xdr:colOff>
                    <xdr:row>11</xdr:row>
                    <xdr:rowOff>171450</xdr:rowOff>
                  </from>
                  <to>
                    <xdr:col>18</xdr:col>
                    <xdr:colOff>95250</xdr:colOff>
                    <xdr:row>13</xdr:row>
                    <xdr:rowOff>19050</xdr:rowOff>
                  </to>
                </anchor>
              </controlPr>
            </control>
          </mc:Choice>
        </mc:AlternateContent>
        <mc:AlternateContent xmlns:mc="http://schemas.openxmlformats.org/markup-compatibility/2006">
          <mc:Choice Requires="x14">
            <control shapeId="10290" r:id="rId5" name="CBX50">
              <controlPr defaultSize="0" autoFill="0" autoLine="0" autoPict="0">
                <anchor moveWithCells="1">
                  <from>
                    <xdr:col>17</xdr:col>
                    <xdr:colOff>19050</xdr:colOff>
                    <xdr:row>26</xdr:row>
                    <xdr:rowOff>171450</xdr:rowOff>
                  </from>
                  <to>
                    <xdr:col>18</xdr:col>
                    <xdr:colOff>95250</xdr:colOff>
                    <xdr:row>28</xdr:row>
                    <xdr:rowOff>19050</xdr:rowOff>
                  </to>
                </anchor>
              </controlPr>
            </control>
          </mc:Choice>
        </mc:AlternateContent>
        <mc:AlternateContent xmlns:mc="http://schemas.openxmlformats.org/markup-compatibility/2006">
          <mc:Choice Requires="x14">
            <control shapeId="10291" r:id="rId6" name="CBX51">
              <controlPr defaultSize="0" autoFill="0" autoLine="0" autoPict="0">
                <anchor moveWithCells="1">
                  <from>
                    <xdr:col>17</xdr:col>
                    <xdr:colOff>19050</xdr:colOff>
                    <xdr:row>31</xdr:row>
                    <xdr:rowOff>171450</xdr:rowOff>
                  </from>
                  <to>
                    <xdr:col>18</xdr:col>
                    <xdr:colOff>95250</xdr:colOff>
                    <xdr:row>33</xdr:row>
                    <xdr:rowOff>19050</xdr:rowOff>
                  </to>
                </anchor>
              </controlPr>
            </control>
          </mc:Choice>
        </mc:AlternateContent>
        <mc:AlternateContent xmlns:mc="http://schemas.openxmlformats.org/markup-compatibility/2006">
          <mc:Choice Requires="x14">
            <control shapeId="10292" r:id="rId7" name="CBX52">
              <controlPr defaultSize="0" autoFill="0" autoLine="0" autoPict="0">
                <anchor moveWithCells="1">
                  <from>
                    <xdr:col>17</xdr:col>
                    <xdr:colOff>19050</xdr:colOff>
                    <xdr:row>36</xdr:row>
                    <xdr:rowOff>180975</xdr:rowOff>
                  </from>
                  <to>
                    <xdr:col>18</xdr:col>
                    <xdr:colOff>95250</xdr:colOff>
                    <xdr:row>38</xdr:row>
                    <xdr:rowOff>19050</xdr:rowOff>
                  </to>
                </anchor>
              </controlPr>
            </control>
          </mc:Choice>
        </mc:AlternateContent>
        <mc:AlternateContent xmlns:mc="http://schemas.openxmlformats.org/markup-compatibility/2006">
          <mc:Choice Requires="x14">
            <control shapeId="10293" r:id="rId8" name="CBX53">
              <controlPr defaultSize="0" autoFill="0" autoLine="0" autoPict="0">
                <anchor moveWithCells="1">
                  <from>
                    <xdr:col>17</xdr:col>
                    <xdr:colOff>19050</xdr:colOff>
                    <xdr:row>41</xdr:row>
                    <xdr:rowOff>180975</xdr:rowOff>
                  </from>
                  <to>
                    <xdr:col>18</xdr:col>
                    <xdr:colOff>95250</xdr:colOff>
                    <xdr:row>43</xdr:row>
                    <xdr:rowOff>19050</xdr:rowOff>
                  </to>
                </anchor>
              </controlPr>
            </control>
          </mc:Choice>
        </mc:AlternateContent>
        <mc:AlternateContent xmlns:mc="http://schemas.openxmlformats.org/markup-compatibility/2006">
          <mc:Choice Requires="x14">
            <control shapeId="10302" r:id="rId9" name="CBX62">
              <controlPr defaultSize="0" autoFill="0" autoLine="0" autoPict="0">
                <anchor moveWithCells="1">
                  <from>
                    <xdr:col>17</xdr:col>
                    <xdr:colOff>19050</xdr:colOff>
                    <xdr:row>16</xdr:row>
                    <xdr:rowOff>171450</xdr:rowOff>
                  </from>
                  <to>
                    <xdr:col>18</xdr:col>
                    <xdr:colOff>95250</xdr:colOff>
                    <xdr:row>18</xdr:row>
                    <xdr:rowOff>9525</xdr:rowOff>
                  </to>
                </anchor>
              </controlPr>
            </control>
          </mc:Choice>
        </mc:AlternateContent>
        <mc:AlternateContent xmlns:mc="http://schemas.openxmlformats.org/markup-compatibility/2006">
          <mc:Choice Requires="x14">
            <control shapeId="10303" r:id="rId10" name="CBX63">
              <controlPr defaultSize="0" autoFill="0" autoLine="0" autoPict="0">
                <anchor moveWithCells="1">
                  <from>
                    <xdr:col>17</xdr:col>
                    <xdr:colOff>19050</xdr:colOff>
                    <xdr:row>21</xdr:row>
                    <xdr:rowOff>171450</xdr:rowOff>
                  </from>
                  <to>
                    <xdr:col>18</xdr:col>
                    <xdr:colOff>95250</xdr:colOff>
                    <xdr:row>23</xdr:row>
                    <xdr:rowOff>9525</xdr:rowOff>
                  </to>
                </anchor>
              </controlPr>
            </control>
          </mc:Choice>
        </mc:AlternateContent>
        <mc:AlternateContent xmlns:mc="http://schemas.openxmlformats.org/markup-compatibility/2006">
          <mc:Choice Requires="x14">
            <control shapeId="10361" r:id="rId11" name="Drop Down 121">
              <controlPr defaultSize="0" autoLine="0" autoPict="0">
                <anchor moveWithCells="1">
                  <from>
                    <xdr:col>3</xdr:col>
                    <xdr:colOff>0</xdr:colOff>
                    <xdr:row>4</xdr:row>
                    <xdr:rowOff>38100</xdr:rowOff>
                  </from>
                  <to>
                    <xdr:col>15</xdr:col>
                    <xdr:colOff>447675</xdr:colOff>
                    <xdr:row>4</xdr:row>
                    <xdr:rowOff>238125</xdr:rowOff>
                  </to>
                </anchor>
              </controlPr>
            </control>
          </mc:Choice>
        </mc:AlternateContent>
        <mc:AlternateContent xmlns:mc="http://schemas.openxmlformats.org/markup-compatibility/2006">
          <mc:Choice Requires="x14">
            <control shapeId="10362" r:id="rId12" name="Drop Down 122">
              <controlPr defaultSize="0" autoLine="0" autoPict="0">
                <anchor moveWithCells="1">
                  <from>
                    <xdr:col>3</xdr:col>
                    <xdr:colOff>0</xdr:colOff>
                    <xdr:row>5</xdr:row>
                    <xdr:rowOff>38100</xdr:rowOff>
                  </from>
                  <to>
                    <xdr:col>15</xdr:col>
                    <xdr:colOff>447675</xdr:colOff>
                    <xdr:row>5</xdr:row>
                    <xdr:rowOff>238125</xdr:rowOff>
                  </to>
                </anchor>
              </controlPr>
            </control>
          </mc:Choice>
        </mc:AlternateContent>
        <mc:AlternateContent xmlns:mc="http://schemas.openxmlformats.org/markup-compatibility/2006">
          <mc:Choice Requires="x14">
            <control shapeId="74214" r:id="rId13" name="Button 6630">
              <controlPr defaultSize="0" print="0" autoFill="0" autoPict="0" macro="[0]!VorlagePfeile">
                <anchor moveWithCells="1" sizeWithCells="1">
                  <from>
                    <xdr:col>6</xdr:col>
                    <xdr:colOff>1038225</xdr:colOff>
                    <xdr:row>6</xdr:row>
                    <xdr:rowOff>9525</xdr:rowOff>
                  </from>
                  <to>
                    <xdr:col>11</xdr:col>
                    <xdr:colOff>171450</xdr:colOff>
                    <xdr:row>7</xdr:row>
                    <xdr:rowOff>9525</xdr:rowOff>
                  </to>
                </anchor>
              </controlPr>
            </control>
          </mc:Choice>
        </mc:AlternateContent>
        <mc:AlternateContent xmlns:mc="http://schemas.openxmlformats.org/markup-compatibility/2006">
          <mc:Choice Requires="x14">
            <control shapeId="113845" r:id="rId14" name="CBX47">
              <controlPr defaultSize="0" autoFill="0" autoLine="0" autoPict="0">
                <anchor moveWithCells="1">
                  <from>
                    <xdr:col>17</xdr:col>
                    <xdr:colOff>19050</xdr:colOff>
                    <xdr:row>11</xdr:row>
                    <xdr:rowOff>171450</xdr:rowOff>
                  </from>
                  <to>
                    <xdr:col>18</xdr:col>
                    <xdr:colOff>95250</xdr:colOff>
                    <xdr:row>13</xdr:row>
                    <xdr:rowOff>19050</xdr:rowOff>
                  </to>
                </anchor>
              </controlPr>
            </control>
          </mc:Choice>
        </mc:AlternateContent>
        <mc:AlternateContent xmlns:mc="http://schemas.openxmlformats.org/markup-compatibility/2006">
          <mc:Choice Requires="x14">
            <control shapeId="113846" r:id="rId15" name="CBX50">
              <controlPr defaultSize="0" autoFill="0" autoLine="0" autoPict="0">
                <anchor moveWithCells="1">
                  <from>
                    <xdr:col>17</xdr:col>
                    <xdr:colOff>19050</xdr:colOff>
                    <xdr:row>26</xdr:row>
                    <xdr:rowOff>171450</xdr:rowOff>
                  </from>
                  <to>
                    <xdr:col>18</xdr:col>
                    <xdr:colOff>95250</xdr:colOff>
                    <xdr:row>28</xdr:row>
                    <xdr:rowOff>19050</xdr:rowOff>
                  </to>
                </anchor>
              </controlPr>
            </control>
          </mc:Choice>
        </mc:AlternateContent>
        <mc:AlternateContent xmlns:mc="http://schemas.openxmlformats.org/markup-compatibility/2006">
          <mc:Choice Requires="x14">
            <control shapeId="113847" r:id="rId16" name="CBX51">
              <controlPr defaultSize="0" autoFill="0" autoLine="0" autoPict="0">
                <anchor moveWithCells="1">
                  <from>
                    <xdr:col>17</xdr:col>
                    <xdr:colOff>19050</xdr:colOff>
                    <xdr:row>31</xdr:row>
                    <xdr:rowOff>171450</xdr:rowOff>
                  </from>
                  <to>
                    <xdr:col>18</xdr:col>
                    <xdr:colOff>95250</xdr:colOff>
                    <xdr:row>33</xdr:row>
                    <xdr:rowOff>19050</xdr:rowOff>
                  </to>
                </anchor>
              </controlPr>
            </control>
          </mc:Choice>
        </mc:AlternateContent>
        <mc:AlternateContent xmlns:mc="http://schemas.openxmlformats.org/markup-compatibility/2006">
          <mc:Choice Requires="x14">
            <control shapeId="113848" r:id="rId17" name="CBX52">
              <controlPr defaultSize="0" autoFill="0" autoLine="0" autoPict="0">
                <anchor moveWithCells="1">
                  <from>
                    <xdr:col>17</xdr:col>
                    <xdr:colOff>19050</xdr:colOff>
                    <xdr:row>36</xdr:row>
                    <xdr:rowOff>180975</xdr:rowOff>
                  </from>
                  <to>
                    <xdr:col>18</xdr:col>
                    <xdr:colOff>95250</xdr:colOff>
                    <xdr:row>38</xdr:row>
                    <xdr:rowOff>19050</xdr:rowOff>
                  </to>
                </anchor>
              </controlPr>
            </control>
          </mc:Choice>
        </mc:AlternateContent>
        <mc:AlternateContent xmlns:mc="http://schemas.openxmlformats.org/markup-compatibility/2006">
          <mc:Choice Requires="x14">
            <control shapeId="113849" r:id="rId18" name="CBX53">
              <controlPr defaultSize="0" autoFill="0" autoLine="0" autoPict="0">
                <anchor moveWithCells="1">
                  <from>
                    <xdr:col>17</xdr:col>
                    <xdr:colOff>19050</xdr:colOff>
                    <xdr:row>41</xdr:row>
                    <xdr:rowOff>180975</xdr:rowOff>
                  </from>
                  <to>
                    <xdr:col>18</xdr:col>
                    <xdr:colOff>95250</xdr:colOff>
                    <xdr:row>43</xdr:row>
                    <xdr:rowOff>19050</xdr:rowOff>
                  </to>
                </anchor>
              </controlPr>
            </control>
          </mc:Choice>
        </mc:AlternateContent>
        <mc:AlternateContent xmlns:mc="http://schemas.openxmlformats.org/markup-compatibility/2006">
          <mc:Choice Requires="x14">
            <control shapeId="113850" r:id="rId19" name="CBX62">
              <controlPr defaultSize="0" autoFill="0" autoLine="0" autoPict="0">
                <anchor moveWithCells="1">
                  <from>
                    <xdr:col>17</xdr:col>
                    <xdr:colOff>19050</xdr:colOff>
                    <xdr:row>16</xdr:row>
                    <xdr:rowOff>171450</xdr:rowOff>
                  </from>
                  <to>
                    <xdr:col>18</xdr:col>
                    <xdr:colOff>95250</xdr:colOff>
                    <xdr:row>18</xdr:row>
                    <xdr:rowOff>9525</xdr:rowOff>
                  </to>
                </anchor>
              </controlPr>
            </control>
          </mc:Choice>
        </mc:AlternateContent>
        <mc:AlternateContent xmlns:mc="http://schemas.openxmlformats.org/markup-compatibility/2006">
          <mc:Choice Requires="x14">
            <control shapeId="113851" r:id="rId20" name="CBX63">
              <controlPr defaultSize="0" autoFill="0" autoLine="0" autoPict="0">
                <anchor moveWithCells="1">
                  <from>
                    <xdr:col>17</xdr:col>
                    <xdr:colOff>19050</xdr:colOff>
                    <xdr:row>21</xdr:row>
                    <xdr:rowOff>171450</xdr:rowOff>
                  </from>
                  <to>
                    <xdr:col>18</xdr:col>
                    <xdr:colOff>95250</xdr:colOff>
                    <xdr:row>23</xdr:row>
                    <xdr:rowOff>9525</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18"/>
  <sheetViews>
    <sheetView topLeftCell="A13" zoomScaleNormal="100" workbookViewId="0">
      <selection activeCell="D29" sqref="D29"/>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8" x14ac:dyDescent="0.2">
      <c r="A1" s="2" t="s">
        <v>160</v>
      </c>
    </row>
    <row r="2" spans="1:9" s="5" customFormat="1" x14ac:dyDescent="0.2">
      <c r="A2" s="4" t="s">
        <v>176</v>
      </c>
      <c r="B2" s="4" t="s">
        <v>43</v>
      </c>
      <c r="C2" s="4" t="s">
        <v>44</v>
      </c>
      <c r="D2" s="4" t="s">
        <v>45</v>
      </c>
      <c r="E2" s="4" t="s">
        <v>46</v>
      </c>
      <c r="F2" s="4" t="s">
        <v>47</v>
      </c>
      <c r="G2" s="4" t="s">
        <v>48</v>
      </c>
      <c r="H2" s="4" t="s">
        <v>49</v>
      </c>
      <c r="I2" s="4" t="s">
        <v>50</v>
      </c>
    </row>
    <row r="3" spans="1:9" ht="25.5" x14ac:dyDescent="0.2">
      <c r="A3" s="6">
        <v>2</v>
      </c>
      <c r="B3" s="6" t="s">
        <v>314</v>
      </c>
      <c r="C3" s="6"/>
      <c r="D3" s="6"/>
      <c r="E3" s="6"/>
      <c r="F3" s="6" t="s">
        <v>149</v>
      </c>
      <c r="G3" s="6"/>
      <c r="H3" s="6"/>
      <c r="I3" s="6"/>
    </row>
    <row r="4" spans="1:9" ht="153" x14ac:dyDescent="0.2">
      <c r="A4" s="6">
        <v>3</v>
      </c>
      <c r="B4" s="6" t="s">
        <v>315</v>
      </c>
      <c r="C4" s="6"/>
      <c r="D4" s="6" t="s">
        <v>150</v>
      </c>
      <c r="E4" s="6" t="s">
        <v>161</v>
      </c>
      <c r="F4" s="6"/>
      <c r="G4" s="6"/>
      <c r="H4" s="6"/>
      <c r="I4" s="6"/>
    </row>
    <row r="5" spans="1:9" ht="127.5" x14ac:dyDescent="0.2">
      <c r="A5" s="6">
        <v>4</v>
      </c>
      <c r="B5" s="6" t="s">
        <v>316</v>
      </c>
      <c r="C5" s="6"/>
      <c r="D5" s="6" t="s">
        <v>150</v>
      </c>
      <c r="E5" s="6" t="s">
        <v>162</v>
      </c>
      <c r="F5" s="6"/>
      <c r="G5" s="6"/>
      <c r="H5" s="6"/>
      <c r="I5" s="6"/>
    </row>
    <row r="6" spans="1:9" ht="127.5" x14ac:dyDescent="0.2">
      <c r="A6" s="6">
        <v>5</v>
      </c>
      <c r="B6" s="6" t="s">
        <v>317</v>
      </c>
      <c r="C6" s="6"/>
      <c r="D6" s="6" t="s">
        <v>150</v>
      </c>
      <c r="E6" s="6" t="s">
        <v>163</v>
      </c>
      <c r="F6" s="6"/>
      <c r="G6" s="6"/>
      <c r="H6" s="6"/>
      <c r="I6" s="6"/>
    </row>
    <row r="7" spans="1:9" ht="89.25" x14ac:dyDescent="0.2">
      <c r="A7" s="6">
        <v>6</v>
      </c>
      <c r="B7" s="6" t="s">
        <v>318</v>
      </c>
      <c r="C7" s="6"/>
      <c r="D7" s="6" t="s">
        <v>164</v>
      </c>
      <c r="E7" s="6" t="s">
        <v>165</v>
      </c>
      <c r="F7" s="6"/>
      <c r="G7" s="6"/>
      <c r="H7" s="6"/>
      <c r="I7" s="6"/>
    </row>
    <row r="8" spans="1:9" ht="76.5" x14ac:dyDescent="0.2">
      <c r="A8" s="6">
        <v>7</v>
      </c>
      <c r="B8" s="6" t="s">
        <v>319</v>
      </c>
      <c r="C8" s="6"/>
      <c r="D8" s="6"/>
      <c r="E8" s="6" t="s">
        <v>166</v>
      </c>
      <c r="F8" s="6" t="s">
        <v>167</v>
      </c>
      <c r="G8" s="6"/>
      <c r="H8" s="6"/>
      <c r="I8" s="6"/>
    </row>
    <row r="9" spans="1:9" ht="25.5" x14ac:dyDescent="0.2">
      <c r="A9" s="6">
        <v>8</v>
      </c>
      <c r="B9" s="6" t="s">
        <v>320</v>
      </c>
      <c r="C9" s="6"/>
      <c r="D9" s="6"/>
      <c r="E9" s="6" t="s">
        <v>159</v>
      </c>
      <c r="F9" s="6"/>
      <c r="G9" s="6"/>
      <c r="H9" s="6"/>
      <c r="I9" s="6"/>
    </row>
    <row r="10" spans="1:9" ht="25.5" x14ac:dyDescent="0.2">
      <c r="A10" s="6">
        <v>9</v>
      </c>
      <c r="B10" s="6" t="s">
        <v>321</v>
      </c>
      <c r="C10" s="6"/>
      <c r="D10" s="6"/>
      <c r="E10" s="6"/>
      <c r="F10" s="6"/>
      <c r="G10" s="6" t="s">
        <v>158</v>
      </c>
      <c r="H10" s="6" t="s">
        <v>158</v>
      </c>
      <c r="I10" s="6" t="s">
        <v>158</v>
      </c>
    </row>
    <row r="11" spans="1:9" ht="76.5" x14ac:dyDescent="0.2">
      <c r="A11" s="6">
        <v>10</v>
      </c>
      <c r="B11" s="6" t="s">
        <v>322</v>
      </c>
      <c r="C11" s="6"/>
      <c r="D11" s="6"/>
      <c r="E11" s="6" t="s">
        <v>20</v>
      </c>
      <c r="F11" s="6"/>
      <c r="G11" s="6"/>
      <c r="H11" s="6"/>
      <c r="I11" s="6"/>
    </row>
    <row r="12" spans="1:9" ht="76.5" x14ac:dyDescent="0.2">
      <c r="A12" s="6">
        <v>11</v>
      </c>
      <c r="B12" s="6" t="s">
        <v>323</v>
      </c>
      <c r="C12" s="6"/>
      <c r="D12" s="6"/>
      <c r="E12" s="6" t="s">
        <v>21</v>
      </c>
      <c r="F12" s="6"/>
      <c r="G12" s="6"/>
      <c r="H12" s="6"/>
      <c r="I12" s="6"/>
    </row>
    <row r="13" spans="1:9" ht="76.5" x14ac:dyDescent="0.2">
      <c r="A13" s="6">
        <v>12</v>
      </c>
      <c r="B13" s="6" t="s">
        <v>324</v>
      </c>
      <c r="C13" s="6"/>
      <c r="D13" s="6"/>
      <c r="E13" s="6" t="s">
        <v>22</v>
      </c>
      <c r="F13" s="6"/>
      <c r="G13" s="6"/>
      <c r="H13" s="6"/>
      <c r="I13" s="6"/>
    </row>
    <row r="14" spans="1:9" ht="76.5" x14ac:dyDescent="0.2">
      <c r="A14" s="6">
        <v>13</v>
      </c>
      <c r="B14" s="6" t="s">
        <v>325</v>
      </c>
      <c r="C14" s="6"/>
      <c r="D14" s="6"/>
      <c r="E14" s="6" t="s">
        <v>26</v>
      </c>
      <c r="F14" s="6"/>
      <c r="G14" s="6"/>
      <c r="H14" s="6"/>
      <c r="I14" s="6"/>
    </row>
    <row r="15" spans="1:9" ht="76.5" x14ac:dyDescent="0.2">
      <c r="A15" s="6">
        <v>14</v>
      </c>
      <c r="B15" s="6" t="s">
        <v>326</v>
      </c>
      <c r="C15" s="6"/>
      <c r="D15" s="6"/>
      <c r="E15" s="6" t="s">
        <v>24</v>
      </c>
      <c r="F15" s="6"/>
      <c r="G15" s="6"/>
      <c r="H15" s="6"/>
      <c r="I15" s="6"/>
    </row>
    <row r="16" spans="1:9" ht="76.5" x14ac:dyDescent="0.2">
      <c r="A16" s="6">
        <v>15</v>
      </c>
      <c r="B16" s="6" t="s">
        <v>327</v>
      </c>
      <c r="C16" s="6"/>
      <c r="D16" s="6"/>
      <c r="E16" s="6" t="s">
        <v>25</v>
      </c>
      <c r="F16" s="6"/>
      <c r="G16" s="6"/>
      <c r="H16" s="6"/>
      <c r="I16" s="6"/>
    </row>
    <row r="17" spans="1:9" ht="76.5" x14ac:dyDescent="0.2">
      <c r="A17" s="6">
        <v>16</v>
      </c>
      <c r="B17" s="6" t="s">
        <v>328</v>
      </c>
      <c r="C17" s="6"/>
      <c r="D17" s="6"/>
      <c r="E17" s="6" t="s">
        <v>27</v>
      </c>
      <c r="F17" s="6"/>
      <c r="G17" s="6"/>
      <c r="H17" s="6"/>
      <c r="I17" s="6"/>
    </row>
    <row r="18" spans="1:9" ht="38.25" x14ac:dyDescent="0.2">
      <c r="A18" s="6">
        <v>17</v>
      </c>
      <c r="B18" s="6" t="s">
        <v>303</v>
      </c>
      <c r="C18" s="6"/>
      <c r="D18" s="6"/>
      <c r="E18" s="6" t="s">
        <v>168</v>
      </c>
      <c r="F18" s="6"/>
      <c r="G18" s="6" t="s">
        <v>158</v>
      </c>
      <c r="H18" s="6" t="s">
        <v>158</v>
      </c>
      <c r="I18" s="6" t="s">
        <v>158</v>
      </c>
    </row>
  </sheetData>
  <phoneticPr fontId="7" type="noConversion"/>
  <pageMargins left="0.75" right="0.75" top="1" bottom="1" header="0.4921259845" footer="0.4921259845"/>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2"/>
  <sheetViews>
    <sheetView workbookViewId="0">
      <selection activeCell="B12" sqref="B12:E12"/>
    </sheetView>
  </sheetViews>
  <sheetFormatPr baseColWidth="10" defaultRowHeight="12.75" x14ac:dyDescent="0.2"/>
  <cols>
    <col min="1" max="1" width="14.140625" style="252" customWidth="1"/>
    <col min="2" max="2" width="16.7109375" style="252" customWidth="1"/>
    <col min="3" max="3" width="70.42578125" style="252" customWidth="1"/>
    <col min="4" max="4" width="11.5703125" style="252" customWidth="1"/>
    <col min="5" max="5" width="20.7109375" style="252" customWidth="1"/>
    <col min="6" max="7" width="5.7109375" style="264" customWidth="1"/>
    <col min="8" max="9" width="10.7109375" style="264" customWidth="1"/>
    <col min="10" max="10" width="7.7109375" style="252" customWidth="1"/>
    <col min="11" max="11" width="3.42578125" style="252" customWidth="1"/>
    <col min="12" max="12" width="33.42578125" style="252" customWidth="1"/>
    <col min="13" max="256" width="11.42578125" style="252"/>
    <col min="257" max="257" width="14.140625" style="252" customWidth="1"/>
    <col min="258" max="258" width="16.7109375" style="252" customWidth="1"/>
    <col min="259" max="259" width="70.42578125" style="252" customWidth="1"/>
    <col min="260" max="260" width="11.5703125" style="252" customWidth="1"/>
    <col min="261" max="261" width="20.7109375" style="252" customWidth="1"/>
    <col min="262" max="263" width="5.7109375" style="252" customWidth="1"/>
    <col min="264" max="265" width="10.7109375" style="252" customWidth="1"/>
    <col min="266" max="266" width="7.7109375" style="252" customWidth="1"/>
    <col min="267" max="267" width="3.42578125" style="252" customWidth="1"/>
    <col min="268" max="268" width="33.42578125" style="252" customWidth="1"/>
    <col min="269" max="512" width="11.42578125" style="252"/>
    <col min="513" max="513" width="14.140625" style="252" customWidth="1"/>
    <col min="514" max="514" width="16.7109375" style="252" customWidth="1"/>
    <col min="515" max="515" width="70.42578125" style="252" customWidth="1"/>
    <col min="516" max="516" width="11.5703125" style="252" customWidth="1"/>
    <col min="517" max="517" width="20.7109375" style="252" customWidth="1"/>
    <col min="518" max="519" width="5.7109375" style="252" customWidth="1"/>
    <col min="520" max="521" width="10.7109375" style="252" customWidth="1"/>
    <col min="522" max="522" width="7.7109375" style="252" customWidth="1"/>
    <col min="523" max="523" width="3.42578125" style="252" customWidth="1"/>
    <col min="524" max="524" width="33.42578125" style="252" customWidth="1"/>
    <col min="525" max="768" width="11.42578125" style="252"/>
    <col min="769" max="769" width="14.140625" style="252" customWidth="1"/>
    <col min="770" max="770" width="16.7109375" style="252" customWidth="1"/>
    <col min="771" max="771" width="70.42578125" style="252" customWidth="1"/>
    <col min="772" max="772" width="11.5703125" style="252" customWidth="1"/>
    <col min="773" max="773" width="20.7109375" style="252" customWidth="1"/>
    <col min="774" max="775" width="5.7109375" style="252" customWidth="1"/>
    <col min="776" max="777" width="10.7109375" style="252" customWidth="1"/>
    <col min="778" max="778" width="7.7109375" style="252" customWidth="1"/>
    <col min="779" max="779" width="3.42578125" style="252" customWidth="1"/>
    <col min="780" max="780" width="33.42578125" style="252" customWidth="1"/>
    <col min="781" max="1024" width="11.42578125" style="252"/>
    <col min="1025" max="1025" width="14.140625" style="252" customWidth="1"/>
    <col min="1026" max="1026" width="16.7109375" style="252" customWidth="1"/>
    <col min="1027" max="1027" width="70.42578125" style="252" customWidth="1"/>
    <col min="1028" max="1028" width="11.5703125" style="252" customWidth="1"/>
    <col min="1029" max="1029" width="20.7109375" style="252" customWidth="1"/>
    <col min="1030" max="1031" width="5.7109375" style="252" customWidth="1"/>
    <col min="1032" max="1033" width="10.7109375" style="252" customWidth="1"/>
    <col min="1034" max="1034" width="7.7109375" style="252" customWidth="1"/>
    <col min="1035" max="1035" width="3.42578125" style="252" customWidth="1"/>
    <col min="1036" max="1036" width="33.42578125" style="252" customWidth="1"/>
    <col min="1037" max="1280" width="11.42578125" style="252"/>
    <col min="1281" max="1281" width="14.140625" style="252" customWidth="1"/>
    <col min="1282" max="1282" width="16.7109375" style="252" customWidth="1"/>
    <col min="1283" max="1283" width="70.42578125" style="252" customWidth="1"/>
    <col min="1284" max="1284" width="11.5703125" style="252" customWidth="1"/>
    <col min="1285" max="1285" width="20.7109375" style="252" customWidth="1"/>
    <col min="1286" max="1287" width="5.7109375" style="252" customWidth="1"/>
    <col min="1288" max="1289" width="10.7109375" style="252" customWidth="1"/>
    <col min="1290" max="1290" width="7.7109375" style="252" customWidth="1"/>
    <col min="1291" max="1291" width="3.42578125" style="252" customWidth="1"/>
    <col min="1292" max="1292" width="33.42578125" style="252" customWidth="1"/>
    <col min="1293" max="1536" width="11.42578125" style="252"/>
    <col min="1537" max="1537" width="14.140625" style="252" customWidth="1"/>
    <col min="1538" max="1538" width="16.7109375" style="252" customWidth="1"/>
    <col min="1539" max="1539" width="70.42578125" style="252" customWidth="1"/>
    <col min="1540" max="1540" width="11.5703125" style="252" customWidth="1"/>
    <col min="1541" max="1541" width="20.7109375" style="252" customWidth="1"/>
    <col min="1542" max="1543" width="5.7109375" style="252" customWidth="1"/>
    <col min="1544" max="1545" width="10.7109375" style="252" customWidth="1"/>
    <col min="1546" max="1546" width="7.7109375" style="252" customWidth="1"/>
    <col min="1547" max="1547" width="3.42578125" style="252" customWidth="1"/>
    <col min="1548" max="1548" width="33.42578125" style="252" customWidth="1"/>
    <col min="1549" max="1792" width="11.42578125" style="252"/>
    <col min="1793" max="1793" width="14.140625" style="252" customWidth="1"/>
    <col min="1794" max="1794" width="16.7109375" style="252" customWidth="1"/>
    <col min="1795" max="1795" width="70.42578125" style="252" customWidth="1"/>
    <col min="1796" max="1796" width="11.5703125" style="252" customWidth="1"/>
    <col min="1797" max="1797" width="20.7109375" style="252" customWidth="1"/>
    <col min="1798" max="1799" width="5.7109375" style="252" customWidth="1"/>
    <col min="1800" max="1801" width="10.7109375" style="252" customWidth="1"/>
    <col min="1802" max="1802" width="7.7109375" style="252" customWidth="1"/>
    <col min="1803" max="1803" width="3.42578125" style="252" customWidth="1"/>
    <col min="1804" max="1804" width="33.42578125" style="252" customWidth="1"/>
    <col min="1805" max="2048" width="11.42578125" style="252"/>
    <col min="2049" max="2049" width="14.140625" style="252" customWidth="1"/>
    <col min="2050" max="2050" width="16.7109375" style="252" customWidth="1"/>
    <col min="2051" max="2051" width="70.42578125" style="252" customWidth="1"/>
    <col min="2052" max="2052" width="11.5703125" style="252" customWidth="1"/>
    <col min="2053" max="2053" width="20.7109375" style="252" customWidth="1"/>
    <col min="2054" max="2055" width="5.7109375" style="252" customWidth="1"/>
    <col min="2056" max="2057" width="10.7109375" style="252" customWidth="1"/>
    <col min="2058" max="2058" width="7.7109375" style="252" customWidth="1"/>
    <col min="2059" max="2059" width="3.42578125" style="252" customWidth="1"/>
    <col min="2060" max="2060" width="33.42578125" style="252" customWidth="1"/>
    <col min="2061" max="2304" width="11.42578125" style="252"/>
    <col min="2305" max="2305" width="14.140625" style="252" customWidth="1"/>
    <col min="2306" max="2306" width="16.7109375" style="252" customWidth="1"/>
    <col min="2307" max="2307" width="70.42578125" style="252" customWidth="1"/>
    <col min="2308" max="2308" width="11.5703125" style="252" customWidth="1"/>
    <col min="2309" max="2309" width="20.7109375" style="252" customWidth="1"/>
    <col min="2310" max="2311" width="5.7109375" style="252" customWidth="1"/>
    <col min="2312" max="2313" width="10.7109375" style="252" customWidth="1"/>
    <col min="2314" max="2314" width="7.7109375" style="252" customWidth="1"/>
    <col min="2315" max="2315" width="3.42578125" style="252" customWidth="1"/>
    <col min="2316" max="2316" width="33.42578125" style="252" customWidth="1"/>
    <col min="2317" max="2560" width="11.42578125" style="252"/>
    <col min="2561" max="2561" width="14.140625" style="252" customWidth="1"/>
    <col min="2562" max="2562" width="16.7109375" style="252" customWidth="1"/>
    <col min="2563" max="2563" width="70.42578125" style="252" customWidth="1"/>
    <col min="2564" max="2564" width="11.5703125" style="252" customWidth="1"/>
    <col min="2565" max="2565" width="20.7109375" style="252" customWidth="1"/>
    <col min="2566" max="2567" width="5.7109375" style="252" customWidth="1"/>
    <col min="2568" max="2569" width="10.7109375" style="252" customWidth="1"/>
    <col min="2570" max="2570" width="7.7109375" style="252" customWidth="1"/>
    <col min="2571" max="2571" width="3.42578125" style="252" customWidth="1"/>
    <col min="2572" max="2572" width="33.42578125" style="252" customWidth="1"/>
    <col min="2573" max="2816" width="11.42578125" style="252"/>
    <col min="2817" max="2817" width="14.140625" style="252" customWidth="1"/>
    <col min="2818" max="2818" width="16.7109375" style="252" customWidth="1"/>
    <col min="2819" max="2819" width="70.42578125" style="252" customWidth="1"/>
    <col min="2820" max="2820" width="11.5703125" style="252" customWidth="1"/>
    <col min="2821" max="2821" width="20.7109375" style="252" customWidth="1"/>
    <col min="2822" max="2823" width="5.7109375" style="252" customWidth="1"/>
    <col min="2824" max="2825" width="10.7109375" style="252" customWidth="1"/>
    <col min="2826" max="2826" width="7.7109375" style="252" customWidth="1"/>
    <col min="2827" max="2827" width="3.42578125" style="252" customWidth="1"/>
    <col min="2828" max="2828" width="33.42578125" style="252" customWidth="1"/>
    <col min="2829" max="3072" width="11.42578125" style="252"/>
    <col min="3073" max="3073" width="14.140625" style="252" customWidth="1"/>
    <col min="3074" max="3074" width="16.7109375" style="252" customWidth="1"/>
    <col min="3075" max="3075" width="70.42578125" style="252" customWidth="1"/>
    <col min="3076" max="3076" width="11.5703125" style="252" customWidth="1"/>
    <col min="3077" max="3077" width="20.7109375" style="252" customWidth="1"/>
    <col min="3078" max="3079" width="5.7109375" style="252" customWidth="1"/>
    <col min="3080" max="3081" width="10.7109375" style="252" customWidth="1"/>
    <col min="3082" max="3082" width="7.7109375" style="252" customWidth="1"/>
    <col min="3083" max="3083" width="3.42578125" style="252" customWidth="1"/>
    <col min="3084" max="3084" width="33.42578125" style="252" customWidth="1"/>
    <col min="3085" max="3328" width="11.42578125" style="252"/>
    <col min="3329" max="3329" width="14.140625" style="252" customWidth="1"/>
    <col min="3330" max="3330" width="16.7109375" style="252" customWidth="1"/>
    <col min="3331" max="3331" width="70.42578125" style="252" customWidth="1"/>
    <col min="3332" max="3332" width="11.5703125" style="252" customWidth="1"/>
    <col min="3333" max="3333" width="20.7109375" style="252" customWidth="1"/>
    <col min="3334" max="3335" width="5.7109375" style="252" customWidth="1"/>
    <col min="3336" max="3337" width="10.7109375" style="252" customWidth="1"/>
    <col min="3338" max="3338" width="7.7109375" style="252" customWidth="1"/>
    <col min="3339" max="3339" width="3.42578125" style="252" customWidth="1"/>
    <col min="3340" max="3340" width="33.42578125" style="252" customWidth="1"/>
    <col min="3341" max="3584" width="11.42578125" style="252"/>
    <col min="3585" max="3585" width="14.140625" style="252" customWidth="1"/>
    <col min="3586" max="3586" width="16.7109375" style="252" customWidth="1"/>
    <col min="3587" max="3587" width="70.42578125" style="252" customWidth="1"/>
    <col min="3588" max="3588" width="11.5703125" style="252" customWidth="1"/>
    <col min="3589" max="3589" width="20.7109375" style="252" customWidth="1"/>
    <col min="3590" max="3591" width="5.7109375" style="252" customWidth="1"/>
    <col min="3592" max="3593" width="10.7109375" style="252" customWidth="1"/>
    <col min="3594" max="3594" width="7.7109375" style="252" customWidth="1"/>
    <col min="3595" max="3595" width="3.42578125" style="252" customWidth="1"/>
    <col min="3596" max="3596" width="33.42578125" style="252" customWidth="1"/>
    <col min="3597" max="3840" width="11.42578125" style="252"/>
    <col min="3841" max="3841" width="14.140625" style="252" customWidth="1"/>
    <col min="3842" max="3842" width="16.7109375" style="252" customWidth="1"/>
    <col min="3843" max="3843" width="70.42578125" style="252" customWidth="1"/>
    <col min="3844" max="3844" width="11.5703125" style="252" customWidth="1"/>
    <col min="3845" max="3845" width="20.7109375" style="252" customWidth="1"/>
    <col min="3846" max="3847" width="5.7109375" style="252" customWidth="1"/>
    <col min="3848" max="3849" width="10.7109375" style="252" customWidth="1"/>
    <col min="3850" max="3850" width="7.7109375" style="252" customWidth="1"/>
    <col min="3851" max="3851" width="3.42578125" style="252" customWidth="1"/>
    <col min="3852" max="3852" width="33.42578125" style="252" customWidth="1"/>
    <col min="3853" max="4096" width="11.42578125" style="252"/>
    <col min="4097" max="4097" width="14.140625" style="252" customWidth="1"/>
    <col min="4098" max="4098" width="16.7109375" style="252" customWidth="1"/>
    <col min="4099" max="4099" width="70.42578125" style="252" customWidth="1"/>
    <col min="4100" max="4100" width="11.5703125" style="252" customWidth="1"/>
    <col min="4101" max="4101" width="20.7109375" style="252" customWidth="1"/>
    <col min="4102" max="4103" width="5.7109375" style="252" customWidth="1"/>
    <col min="4104" max="4105" width="10.7109375" style="252" customWidth="1"/>
    <col min="4106" max="4106" width="7.7109375" style="252" customWidth="1"/>
    <col min="4107" max="4107" width="3.42578125" style="252" customWidth="1"/>
    <col min="4108" max="4108" width="33.42578125" style="252" customWidth="1"/>
    <col min="4109" max="4352" width="11.42578125" style="252"/>
    <col min="4353" max="4353" width="14.140625" style="252" customWidth="1"/>
    <col min="4354" max="4354" width="16.7109375" style="252" customWidth="1"/>
    <col min="4355" max="4355" width="70.42578125" style="252" customWidth="1"/>
    <col min="4356" max="4356" width="11.5703125" style="252" customWidth="1"/>
    <col min="4357" max="4357" width="20.7109375" style="252" customWidth="1"/>
    <col min="4358" max="4359" width="5.7109375" style="252" customWidth="1"/>
    <col min="4360" max="4361" width="10.7109375" style="252" customWidth="1"/>
    <col min="4362" max="4362" width="7.7109375" style="252" customWidth="1"/>
    <col min="4363" max="4363" width="3.42578125" style="252" customWidth="1"/>
    <col min="4364" max="4364" width="33.42578125" style="252" customWidth="1"/>
    <col min="4365" max="4608" width="11.42578125" style="252"/>
    <col min="4609" max="4609" width="14.140625" style="252" customWidth="1"/>
    <col min="4610" max="4610" width="16.7109375" style="252" customWidth="1"/>
    <col min="4611" max="4611" width="70.42578125" style="252" customWidth="1"/>
    <col min="4612" max="4612" width="11.5703125" style="252" customWidth="1"/>
    <col min="4613" max="4613" width="20.7109375" style="252" customWidth="1"/>
    <col min="4614" max="4615" width="5.7109375" style="252" customWidth="1"/>
    <col min="4616" max="4617" width="10.7109375" style="252" customWidth="1"/>
    <col min="4618" max="4618" width="7.7109375" style="252" customWidth="1"/>
    <col min="4619" max="4619" width="3.42578125" style="252" customWidth="1"/>
    <col min="4620" max="4620" width="33.42578125" style="252" customWidth="1"/>
    <col min="4621" max="4864" width="11.42578125" style="252"/>
    <col min="4865" max="4865" width="14.140625" style="252" customWidth="1"/>
    <col min="4866" max="4866" width="16.7109375" style="252" customWidth="1"/>
    <col min="4867" max="4867" width="70.42578125" style="252" customWidth="1"/>
    <col min="4868" max="4868" width="11.5703125" style="252" customWidth="1"/>
    <col min="4869" max="4869" width="20.7109375" style="252" customWidth="1"/>
    <col min="4870" max="4871" width="5.7109375" style="252" customWidth="1"/>
    <col min="4872" max="4873" width="10.7109375" style="252" customWidth="1"/>
    <col min="4874" max="4874" width="7.7109375" style="252" customWidth="1"/>
    <col min="4875" max="4875" width="3.42578125" style="252" customWidth="1"/>
    <col min="4876" max="4876" width="33.42578125" style="252" customWidth="1"/>
    <col min="4877" max="5120" width="11.42578125" style="252"/>
    <col min="5121" max="5121" width="14.140625" style="252" customWidth="1"/>
    <col min="5122" max="5122" width="16.7109375" style="252" customWidth="1"/>
    <col min="5123" max="5123" width="70.42578125" style="252" customWidth="1"/>
    <col min="5124" max="5124" width="11.5703125" style="252" customWidth="1"/>
    <col min="5125" max="5125" width="20.7109375" style="252" customWidth="1"/>
    <col min="5126" max="5127" width="5.7109375" style="252" customWidth="1"/>
    <col min="5128" max="5129" width="10.7109375" style="252" customWidth="1"/>
    <col min="5130" max="5130" width="7.7109375" style="252" customWidth="1"/>
    <col min="5131" max="5131" width="3.42578125" style="252" customWidth="1"/>
    <col min="5132" max="5132" width="33.42578125" style="252" customWidth="1"/>
    <col min="5133" max="5376" width="11.42578125" style="252"/>
    <col min="5377" max="5377" width="14.140625" style="252" customWidth="1"/>
    <col min="5378" max="5378" width="16.7109375" style="252" customWidth="1"/>
    <col min="5379" max="5379" width="70.42578125" style="252" customWidth="1"/>
    <col min="5380" max="5380" width="11.5703125" style="252" customWidth="1"/>
    <col min="5381" max="5381" width="20.7109375" style="252" customWidth="1"/>
    <col min="5382" max="5383" width="5.7109375" style="252" customWidth="1"/>
    <col min="5384" max="5385" width="10.7109375" style="252" customWidth="1"/>
    <col min="5386" max="5386" width="7.7109375" style="252" customWidth="1"/>
    <col min="5387" max="5387" width="3.42578125" style="252" customWidth="1"/>
    <col min="5388" max="5388" width="33.42578125" style="252" customWidth="1"/>
    <col min="5389" max="5632" width="11.42578125" style="252"/>
    <col min="5633" max="5633" width="14.140625" style="252" customWidth="1"/>
    <col min="5634" max="5634" width="16.7109375" style="252" customWidth="1"/>
    <col min="5635" max="5635" width="70.42578125" style="252" customWidth="1"/>
    <col min="5636" max="5636" width="11.5703125" style="252" customWidth="1"/>
    <col min="5637" max="5637" width="20.7109375" style="252" customWidth="1"/>
    <col min="5638" max="5639" width="5.7109375" style="252" customWidth="1"/>
    <col min="5640" max="5641" width="10.7109375" style="252" customWidth="1"/>
    <col min="5642" max="5642" width="7.7109375" style="252" customWidth="1"/>
    <col min="5643" max="5643" width="3.42578125" style="252" customWidth="1"/>
    <col min="5644" max="5644" width="33.42578125" style="252" customWidth="1"/>
    <col min="5645" max="5888" width="11.42578125" style="252"/>
    <col min="5889" max="5889" width="14.140625" style="252" customWidth="1"/>
    <col min="5890" max="5890" width="16.7109375" style="252" customWidth="1"/>
    <col min="5891" max="5891" width="70.42578125" style="252" customWidth="1"/>
    <col min="5892" max="5892" width="11.5703125" style="252" customWidth="1"/>
    <col min="5893" max="5893" width="20.7109375" style="252" customWidth="1"/>
    <col min="5894" max="5895" width="5.7109375" style="252" customWidth="1"/>
    <col min="5896" max="5897" width="10.7109375" style="252" customWidth="1"/>
    <col min="5898" max="5898" width="7.7109375" style="252" customWidth="1"/>
    <col min="5899" max="5899" width="3.42578125" style="252" customWidth="1"/>
    <col min="5900" max="5900" width="33.42578125" style="252" customWidth="1"/>
    <col min="5901" max="6144" width="11.42578125" style="252"/>
    <col min="6145" max="6145" width="14.140625" style="252" customWidth="1"/>
    <col min="6146" max="6146" width="16.7109375" style="252" customWidth="1"/>
    <col min="6147" max="6147" width="70.42578125" style="252" customWidth="1"/>
    <col min="6148" max="6148" width="11.5703125" style="252" customWidth="1"/>
    <col min="6149" max="6149" width="20.7109375" style="252" customWidth="1"/>
    <col min="6150" max="6151" width="5.7109375" style="252" customWidth="1"/>
    <col min="6152" max="6153" width="10.7109375" style="252" customWidth="1"/>
    <col min="6154" max="6154" width="7.7109375" style="252" customWidth="1"/>
    <col min="6155" max="6155" width="3.42578125" style="252" customWidth="1"/>
    <col min="6156" max="6156" width="33.42578125" style="252" customWidth="1"/>
    <col min="6157" max="6400" width="11.42578125" style="252"/>
    <col min="6401" max="6401" width="14.140625" style="252" customWidth="1"/>
    <col min="6402" max="6402" width="16.7109375" style="252" customWidth="1"/>
    <col min="6403" max="6403" width="70.42578125" style="252" customWidth="1"/>
    <col min="6404" max="6404" width="11.5703125" style="252" customWidth="1"/>
    <col min="6405" max="6405" width="20.7109375" style="252" customWidth="1"/>
    <col min="6406" max="6407" width="5.7109375" style="252" customWidth="1"/>
    <col min="6408" max="6409" width="10.7109375" style="252" customWidth="1"/>
    <col min="6410" max="6410" width="7.7109375" style="252" customWidth="1"/>
    <col min="6411" max="6411" width="3.42578125" style="252" customWidth="1"/>
    <col min="6412" max="6412" width="33.42578125" style="252" customWidth="1"/>
    <col min="6413" max="6656" width="11.42578125" style="252"/>
    <col min="6657" max="6657" width="14.140625" style="252" customWidth="1"/>
    <col min="6658" max="6658" width="16.7109375" style="252" customWidth="1"/>
    <col min="6659" max="6659" width="70.42578125" style="252" customWidth="1"/>
    <col min="6660" max="6660" width="11.5703125" style="252" customWidth="1"/>
    <col min="6661" max="6661" width="20.7109375" style="252" customWidth="1"/>
    <col min="6662" max="6663" width="5.7109375" style="252" customWidth="1"/>
    <col min="6664" max="6665" width="10.7109375" style="252" customWidth="1"/>
    <col min="6666" max="6666" width="7.7109375" style="252" customWidth="1"/>
    <col min="6667" max="6667" width="3.42578125" style="252" customWidth="1"/>
    <col min="6668" max="6668" width="33.42578125" style="252" customWidth="1"/>
    <col min="6669" max="6912" width="11.42578125" style="252"/>
    <col min="6913" max="6913" width="14.140625" style="252" customWidth="1"/>
    <col min="6914" max="6914" width="16.7109375" style="252" customWidth="1"/>
    <col min="6915" max="6915" width="70.42578125" style="252" customWidth="1"/>
    <col min="6916" max="6916" width="11.5703125" style="252" customWidth="1"/>
    <col min="6917" max="6917" width="20.7109375" style="252" customWidth="1"/>
    <col min="6918" max="6919" width="5.7109375" style="252" customWidth="1"/>
    <col min="6920" max="6921" width="10.7109375" style="252" customWidth="1"/>
    <col min="6922" max="6922" width="7.7109375" style="252" customWidth="1"/>
    <col min="6923" max="6923" width="3.42578125" style="252" customWidth="1"/>
    <col min="6924" max="6924" width="33.42578125" style="252" customWidth="1"/>
    <col min="6925" max="7168" width="11.42578125" style="252"/>
    <col min="7169" max="7169" width="14.140625" style="252" customWidth="1"/>
    <col min="7170" max="7170" width="16.7109375" style="252" customWidth="1"/>
    <col min="7171" max="7171" width="70.42578125" style="252" customWidth="1"/>
    <col min="7172" max="7172" width="11.5703125" style="252" customWidth="1"/>
    <col min="7173" max="7173" width="20.7109375" style="252" customWidth="1"/>
    <col min="7174" max="7175" width="5.7109375" style="252" customWidth="1"/>
    <col min="7176" max="7177" width="10.7109375" style="252" customWidth="1"/>
    <col min="7178" max="7178" width="7.7109375" style="252" customWidth="1"/>
    <col min="7179" max="7179" width="3.42578125" style="252" customWidth="1"/>
    <col min="7180" max="7180" width="33.42578125" style="252" customWidth="1"/>
    <col min="7181" max="7424" width="11.42578125" style="252"/>
    <col min="7425" max="7425" width="14.140625" style="252" customWidth="1"/>
    <col min="7426" max="7426" width="16.7109375" style="252" customWidth="1"/>
    <col min="7427" max="7427" width="70.42578125" style="252" customWidth="1"/>
    <col min="7428" max="7428" width="11.5703125" style="252" customWidth="1"/>
    <col min="7429" max="7429" width="20.7109375" style="252" customWidth="1"/>
    <col min="7430" max="7431" width="5.7109375" style="252" customWidth="1"/>
    <col min="7432" max="7433" width="10.7109375" style="252" customWidth="1"/>
    <col min="7434" max="7434" width="7.7109375" style="252" customWidth="1"/>
    <col min="7435" max="7435" width="3.42578125" style="252" customWidth="1"/>
    <col min="7436" max="7436" width="33.42578125" style="252" customWidth="1"/>
    <col min="7437" max="7680" width="11.42578125" style="252"/>
    <col min="7681" max="7681" width="14.140625" style="252" customWidth="1"/>
    <col min="7682" max="7682" width="16.7109375" style="252" customWidth="1"/>
    <col min="7683" max="7683" width="70.42578125" style="252" customWidth="1"/>
    <col min="7684" max="7684" width="11.5703125" style="252" customWidth="1"/>
    <col min="7685" max="7685" width="20.7109375" style="252" customWidth="1"/>
    <col min="7686" max="7687" width="5.7109375" style="252" customWidth="1"/>
    <col min="7688" max="7689" width="10.7109375" style="252" customWidth="1"/>
    <col min="7690" max="7690" width="7.7109375" style="252" customWidth="1"/>
    <col min="7691" max="7691" width="3.42578125" style="252" customWidth="1"/>
    <col min="7692" max="7692" width="33.42578125" style="252" customWidth="1"/>
    <col min="7693" max="7936" width="11.42578125" style="252"/>
    <col min="7937" max="7937" width="14.140625" style="252" customWidth="1"/>
    <col min="7938" max="7938" width="16.7109375" style="252" customWidth="1"/>
    <col min="7939" max="7939" width="70.42578125" style="252" customWidth="1"/>
    <col min="7940" max="7940" width="11.5703125" style="252" customWidth="1"/>
    <col min="7941" max="7941" width="20.7109375" style="252" customWidth="1"/>
    <col min="7942" max="7943" width="5.7109375" style="252" customWidth="1"/>
    <col min="7944" max="7945" width="10.7109375" style="252" customWidth="1"/>
    <col min="7946" max="7946" width="7.7109375" style="252" customWidth="1"/>
    <col min="7947" max="7947" width="3.42578125" style="252" customWidth="1"/>
    <col min="7948" max="7948" width="33.42578125" style="252" customWidth="1"/>
    <col min="7949" max="8192" width="11.42578125" style="252"/>
    <col min="8193" max="8193" width="14.140625" style="252" customWidth="1"/>
    <col min="8194" max="8194" width="16.7109375" style="252" customWidth="1"/>
    <col min="8195" max="8195" width="70.42578125" style="252" customWidth="1"/>
    <col min="8196" max="8196" width="11.5703125" style="252" customWidth="1"/>
    <col min="8197" max="8197" width="20.7109375" style="252" customWidth="1"/>
    <col min="8198" max="8199" width="5.7109375" style="252" customWidth="1"/>
    <col min="8200" max="8201" width="10.7109375" style="252" customWidth="1"/>
    <col min="8202" max="8202" width="7.7109375" style="252" customWidth="1"/>
    <col min="8203" max="8203" width="3.42578125" style="252" customWidth="1"/>
    <col min="8204" max="8204" width="33.42578125" style="252" customWidth="1"/>
    <col min="8205" max="8448" width="11.42578125" style="252"/>
    <col min="8449" max="8449" width="14.140625" style="252" customWidth="1"/>
    <col min="8450" max="8450" width="16.7109375" style="252" customWidth="1"/>
    <col min="8451" max="8451" width="70.42578125" style="252" customWidth="1"/>
    <col min="8452" max="8452" width="11.5703125" style="252" customWidth="1"/>
    <col min="8453" max="8453" width="20.7109375" style="252" customWidth="1"/>
    <col min="8454" max="8455" width="5.7109375" style="252" customWidth="1"/>
    <col min="8456" max="8457" width="10.7109375" style="252" customWidth="1"/>
    <col min="8458" max="8458" width="7.7109375" style="252" customWidth="1"/>
    <col min="8459" max="8459" width="3.42578125" style="252" customWidth="1"/>
    <col min="8460" max="8460" width="33.42578125" style="252" customWidth="1"/>
    <col min="8461" max="8704" width="11.42578125" style="252"/>
    <col min="8705" max="8705" width="14.140625" style="252" customWidth="1"/>
    <col min="8706" max="8706" width="16.7109375" style="252" customWidth="1"/>
    <col min="8707" max="8707" width="70.42578125" style="252" customWidth="1"/>
    <col min="8708" max="8708" width="11.5703125" style="252" customWidth="1"/>
    <col min="8709" max="8709" width="20.7109375" style="252" customWidth="1"/>
    <col min="8710" max="8711" width="5.7109375" style="252" customWidth="1"/>
    <col min="8712" max="8713" width="10.7109375" style="252" customWidth="1"/>
    <col min="8714" max="8714" width="7.7109375" style="252" customWidth="1"/>
    <col min="8715" max="8715" width="3.42578125" style="252" customWidth="1"/>
    <col min="8716" max="8716" width="33.42578125" style="252" customWidth="1"/>
    <col min="8717" max="8960" width="11.42578125" style="252"/>
    <col min="8961" max="8961" width="14.140625" style="252" customWidth="1"/>
    <col min="8962" max="8962" width="16.7109375" style="252" customWidth="1"/>
    <col min="8963" max="8963" width="70.42578125" style="252" customWidth="1"/>
    <col min="8964" max="8964" width="11.5703125" style="252" customWidth="1"/>
    <col min="8965" max="8965" width="20.7109375" style="252" customWidth="1"/>
    <col min="8966" max="8967" width="5.7109375" style="252" customWidth="1"/>
    <col min="8968" max="8969" width="10.7109375" style="252" customWidth="1"/>
    <col min="8970" max="8970" width="7.7109375" style="252" customWidth="1"/>
    <col min="8971" max="8971" width="3.42578125" style="252" customWidth="1"/>
    <col min="8972" max="8972" width="33.42578125" style="252" customWidth="1"/>
    <col min="8973" max="9216" width="11.42578125" style="252"/>
    <col min="9217" max="9217" width="14.140625" style="252" customWidth="1"/>
    <col min="9218" max="9218" width="16.7109375" style="252" customWidth="1"/>
    <col min="9219" max="9219" width="70.42578125" style="252" customWidth="1"/>
    <col min="9220" max="9220" width="11.5703125" style="252" customWidth="1"/>
    <col min="9221" max="9221" width="20.7109375" style="252" customWidth="1"/>
    <col min="9222" max="9223" width="5.7109375" style="252" customWidth="1"/>
    <col min="9224" max="9225" width="10.7109375" style="252" customWidth="1"/>
    <col min="9226" max="9226" width="7.7109375" style="252" customWidth="1"/>
    <col min="9227" max="9227" width="3.42578125" style="252" customWidth="1"/>
    <col min="9228" max="9228" width="33.42578125" style="252" customWidth="1"/>
    <col min="9229" max="9472" width="11.42578125" style="252"/>
    <col min="9473" max="9473" width="14.140625" style="252" customWidth="1"/>
    <col min="9474" max="9474" width="16.7109375" style="252" customWidth="1"/>
    <col min="9475" max="9475" width="70.42578125" style="252" customWidth="1"/>
    <col min="9476" max="9476" width="11.5703125" style="252" customWidth="1"/>
    <col min="9477" max="9477" width="20.7109375" style="252" customWidth="1"/>
    <col min="9478" max="9479" width="5.7109375" style="252" customWidth="1"/>
    <col min="9480" max="9481" width="10.7109375" style="252" customWidth="1"/>
    <col min="9482" max="9482" width="7.7109375" style="252" customWidth="1"/>
    <col min="9483" max="9483" width="3.42578125" style="252" customWidth="1"/>
    <col min="9484" max="9484" width="33.42578125" style="252" customWidth="1"/>
    <col min="9485" max="9728" width="11.42578125" style="252"/>
    <col min="9729" max="9729" width="14.140625" style="252" customWidth="1"/>
    <col min="9730" max="9730" width="16.7109375" style="252" customWidth="1"/>
    <col min="9731" max="9731" width="70.42578125" style="252" customWidth="1"/>
    <col min="9732" max="9732" width="11.5703125" style="252" customWidth="1"/>
    <col min="9733" max="9733" width="20.7109375" style="252" customWidth="1"/>
    <col min="9734" max="9735" width="5.7109375" style="252" customWidth="1"/>
    <col min="9736" max="9737" width="10.7109375" style="252" customWidth="1"/>
    <col min="9738" max="9738" width="7.7109375" style="252" customWidth="1"/>
    <col min="9739" max="9739" width="3.42578125" style="252" customWidth="1"/>
    <col min="9740" max="9740" width="33.42578125" style="252" customWidth="1"/>
    <col min="9741" max="9984" width="11.42578125" style="252"/>
    <col min="9985" max="9985" width="14.140625" style="252" customWidth="1"/>
    <col min="9986" max="9986" width="16.7109375" style="252" customWidth="1"/>
    <col min="9987" max="9987" width="70.42578125" style="252" customWidth="1"/>
    <col min="9988" max="9988" width="11.5703125" style="252" customWidth="1"/>
    <col min="9989" max="9989" width="20.7109375" style="252" customWidth="1"/>
    <col min="9990" max="9991" width="5.7109375" style="252" customWidth="1"/>
    <col min="9992" max="9993" width="10.7109375" style="252" customWidth="1"/>
    <col min="9994" max="9994" width="7.7109375" style="252" customWidth="1"/>
    <col min="9995" max="9995" width="3.42578125" style="252" customWidth="1"/>
    <col min="9996" max="9996" width="33.42578125" style="252" customWidth="1"/>
    <col min="9997" max="10240" width="11.42578125" style="252"/>
    <col min="10241" max="10241" width="14.140625" style="252" customWidth="1"/>
    <col min="10242" max="10242" width="16.7109375" style="252" customWidth="1"/>
    <col min="10243" max="10243" width="70.42578125" style="252" customWidth="1"/>
    <col min="10244" max="10244" width="11.5703125" style="252" customWidth="1"/>
    <col min="10245" max="10245" width="20.7109375" style="252" customWidth="1"/>
    <col min="10246" max="10247" width="5.7109375" style="252" customWidth="1"/>
    <col min="10248" max="10249" width="10.7109375" style="252" customWidth="1"/>
    <col min="10250" max="10250" width="7.7109375" style="252" customWidth="1"/>
    <col min="10251" max="10251" width="3.42578125" style="252" customWidth="1"/>
    <col min="10252" max="10252" width="33.42578125" style="252" customWidth="1"/>
    <col min="10253" max="10496" width="11.42578125" style="252"/>
    <col min="10497" max="10497" width="14.140625" style="252" customWidth="1"/>
    <col min="10498" max="10498" width="16.7109375" style="252" customWidth="1"/>
    <col min="10499" max="10499" width="70.42578125" style="252" customWidth="1"/>
    <col min="10500" max="10500" width="11.5703125" style="252" customWidth="1"/>
    <col min="10501" max="10501" width="20.7109375" style="252" customWidth="1"/>
    <col min="10502" max="10503" width="5.7109375" style="252" customWidth="1"/>
    <col min="10504" max="10505" width="10.7109375" style="252" customWidth="1"/>
    <col min="10506" max="10506" width="7.7109375" style="252" customWidth="1"/>
    <col min="10507" max="10507" width="3.42578125" style="252" customWidth="1"/>
    <col min="10508" max="10508" width="33.42578125" style="252" customWidth="1"/>
    <col min="10509" max="10752" width="11.42578125" style="252"/>
    <col min="10753" max="10753" width="14.140625" style="252" customWidth="1"/>
    <col min="10754" max="10754" width="16.7109375" style="252" customWidth="1"/>
    <col min="10755" max="10755" width="70.42578125" style="252" customWidth="1"/>
    <col min="10756" max="10756" width="11.5703125" style="252" customWidth="1"/>
    <col min="10757" max="10757" width="20.7109375" style="252" customWidth="1"/>
    <col min="10758" max="10759" width="5.7109375" style="252" customWidth="1"/>
    <col min="10760" max="10761" width="10.7109375" style="252" customWidth="1"/>
    <col min="10762" max="10762" width="7.7109375" style="252" customWidth="1"/>
    <col min="10763" max="10763" width="3.42578125" style="252" customWidth="1"/>
    <col min="10764" max="10764" width="33.42578125" style="252" customWidth="1"/>
    <col min="10765" max="11008" width="11.42578125" style="252"/>
    <col min="11009" max="11009" width="14.140625" style="252" customWidth="1"/>
    <col min="11010" max="11010" width="16.7109375" style="252" customWidth="1"/>
    <col min="11011" max="11011" width="70.42578125" style="252" customWidth="1"/>
    <col min="11012" max="11012" width="11.5703125" style="252" customWidth="1"/>
    <col min="11013" max="11013" width="20.7109375" style="252" customWidth="1"/>
    <col min="11014" max="11015" width="5.7109375" style="252" customWidth="1"/>
    <col min="11016" max="11017" width="10.7109375" style="252" customWidth="1"/>
    <col min="11018" max="11018" width="7.7109375" style="252" customWidth="1"/>
    <col min="11019" max="11019" width="3.42578125" style="252" customWidth="1"/>
    <col min="11020" max="11020" width="33.42578125" style="252" customWidth="1"/>
    <col min="11021" max="11264" width="11.42578125" style="252"/>
    <col min="11265" max="11265" width="14.140625" style="252" customWidth="1"/>
    <col min="11266" max="11266" width="16.7109375" style="252" customWidth="1"/>
    <col min="11267" max="11267" width="70.42578125" style="252" customWidth="1"/>
    <col min="11268" max="11268" width="11.5703125" style="252" customWidth="1"/>
    <col min="11269" max="11269" width="20.7109375" style="252" customWidth="1"/>
    <col min="11270" max="11271" width="5.7109375" style="252" customWidth="1"/>
    <col min="11272" max="11273" width="10.7109375" style="252" customWidth="1"/>
    <col min="11274" max="11274" width="7.7109375" style="252" customWidth="1"/>
    <col min="11275" max="11275" width="3.42578125" style="252" customWidth="1"/>
    <col min="11276" max="11276" width="33.42578125" style="252" customWidth="1"/>
    <col min="11277" max="11520" width="11.42578125" style="252"/>
    <col min="11521" max="11521" width="14.140625" style="252" customWidth="1"/>
    <col min="11522" max="11522" width="16.7109375" style="252" customWidth="1"/>
    <col min="11523" max="11523" width="70.42578125" style="252" customWidth="1"/>
    <col min="11524" max="11524" width="11.5703125" style="252" customWidth="1"/>
    <col min="11525" max="11525" width="20.7109375" style="252" customWidth="1"/>
    <col min="11526" max="11527" width="5.7109375" style="252" customWidth="1"/>
    <col min="11528" max="11529" width="10.7109375" style="252" customWidth="1"/>
    <col min="11530" max="11530" width="7.7109375" style="252" customWidth="1"/>
    <col min="11531" max="11531" width="3.42578125" style="252" customWidth="1"/>
    <col min="11532" max="11532" width="33.42578125" style="252" customWidth="1"/>
    <col min="11533" max="11776" width="11.42578125" style="252"/>
    <col min="11777" max="11777" width="14.140625" style="252" customWidth="1"/>
    <col min="11778" max="11778" width="16.7109375" style="252" customWidth="1"/>
    <col min="11779" max="11779" width="70.42578125" style="252" customWidth="1"/>
    <col min="11780" max="11780" width="11.5703125" style="252" customWidth="1"/>
    <col min="11781" max="11781" width="20.7109375" style="252" customWidth="1"/>
    <col min="11782" max="11783" width="5.7109375" style="252" customWidth="1"/>
    <col min="11784" max="11785" width="10.7109375" style="252" customWidth="1"/>
    <col min="11786" max="11786" width="7.7109375" style="252" customWidth="1"/>
    <col min="11787" max="11787" width="3.42578125" style="252" customWidth="1"/>
    <col min="11788" max="11788" width="33.42578125" style="252" customWidth="1"/>
    <col min="11789" max="12032" width="11.42578125" style="252"/>
    <col min="12033" max="12033" width="14.140625" style="252" customWidth="1"/>
    <col min="12034" max="12034" width="16.7109375" style="252" customWidth="1"/>
    <col min="12035" max="12035" width="70.42578125" style="252" customWidth="1"/>
    <col min="12036" max="12036" width="11.5703125" style="252" customWidth="1"/>
    <col min="12037" max="12037" width="20.7109375" style="252" customWidth="1"/>
    <col min="12038" max="12039" width="5.7109375" style="252" customWidth="1"/>
    <col min="12040" max="12041" width="10.7109375" style="252" customWidth="1"/>
    <col min="12042" max="12042" width="7.7109375" style="252" customWidth="1"/>
    <col min="12043" max="12043" width="3.42578125" style="252" customWidth="1"/>
    <col min="12044" max="12044" width="33.42578125" style="252" customWidth="1"/>
    <col min="12045" max="12288" width="11.42578125" style="252"/>
    <col min="12289" max="12289" width="14.140625" style="252" customWidth="1"/>
    <col min="12290" max="12290" width="16.7109375" style="252" customWidth="1"/>
    <col min="12291" max="12291" width="70.42578125" style="252" customWidth="1"/>
    <col min="12292" max="12292" width="11.5703125" style="252" customWidth="1"/>
    <col min="12293" max="12293" width="20.7109375" style="252" customWidth="1"/>
    <col min="12294" max="12295" width="5.7109375" style="252" customWidth="1"/>
    <col min="12296" max="12297" width="10.7109375" style="252" customWidth="1"/>
    <col min="12298" max="12298" width="7.7109375" style="252" customWidth="1"/>
    <col min="12299" max="12299" width="3.42578125" style="252" customWidth="1"/>
    <col min="12300" max="12300" width="33.42578125" style="252" customWidth="1"/>
    <col min="12301" max="12544" width="11.42578125" style="252"/>
    <col min="12545" max="12545" width="14.140625" style="252" customWidth="1"/>
    <col min="12546" max="12546" width="16.7109375" style="252" customWidth="1"/>
    <col min="12547" max="12547" width="70.42578125" style="252" customWidth="1"/>
    <col min="12548" max="12548" width="11.5703125" style="252" customWidth="1"/>
    <col min="12549" max="12549" width="20.7109375" style="252" customWidth="1"/>
    <col min="12550" max="12551" width="5.7109375" style="252" customWidth="1"/>
    <col min="12552" max="12553" width="10.7109375" style="252" customWidth="1"/>
    <col min="12554" max="12554" width="7.7109375" style="252" customWidth="1"/>
    <col min="12555" max="12555" width="3.42578125" style="252" customWidth="1"/>
    <col min="12556" max="12556" width="33.42578125" style="252" customWidth="1"/>
    <col min="12557" max="12800" width="11.42578125" style="252"/>
    <col min="12801" max="12801" width="14.140625" style="252" customWidth="1"/>
    <col min="12802" max="12802" width="16.7109375" style="252" customWidth="1"/>
    <col min="12803" max="12803" width="70.42578125" style="252" customWidth="1"/>
    <col min="12804" max="12804" width="11.5703125" style="252" customWidth="1"/>
    <col min="12805" max="12805" width="20.7109375" style="252" customWidth="1"/>
    <col min="12806" max="12807" width="5.7109375" style="252" customWidth="1"/>
    <col min="12808" max="12809" width="10.7109375" style="252" customWidth="1"/>
    <col min="12810" max="12810" width="7.7109375" style="252" customWidth="1"/>
    <col min="12811" max="12811" width="3.42578125" style="252" customWidth="1"/>
    <col min="12812" max="12812" width="33.42578125" style="252" customWidth="1"/>
    <col min="12813" max="13056" width="11.42578125" style="252"/>
    <col min="13057" max="13057" width="14.140625" style="252" customWidth="1"/>
    <col min="13058" max="13058" width="16.7109375" style="252" customWidth="1"/>
    <col min="13059" max="13059" width="70.42578125" style="252" customWidth="1"/>
    <col min="13060" max="13060" width="11.5703125" style="252" customWidth="1"/>
    <col min="13061" max="13061" width="20.7109375" style="252" customWidth="1"/>
    <col min="13062" max="13063" width="5.7109375" style="252" customWidth="1"/>
    <col min="13064" max="13065" width="10.7109375" style="252" customWidth="1"/>
    <col min="13066" max="13066" width="7.7109375" style="252" customWidth="1"/>
    <col min="13067" max="13067" width="3.42578125" style="252" customWidth="1"/>
    <col min="13068" max="13068" width="33.42578125" style="252" customWidth="1"/>
    <col min="13069" max="13312" width="11.42578125" style="252"/>
    <col min="13313" max="13313" width="14.140625" style="252" customWidth="1"/>
    <col min="13314" max="13314" width="16.7109375" style="252" customWidth="1"/>
    <col min="13315" max="13315" width="70.42578125" style="252" customWidth="1"/>
    <col min="13316" max="13316" width="11.5703125" style="252" customWidth="1"/>
    <col min="13317" max="13317" width="20.7109375" style="252" customWidth="1"/>
    <col min="13318" max="13319" width="5.7109375" style="252" customWidth="1"/>
    <col min="13320" max="13321" width="10.7109375" style="252" customWidth="1"/>
    <col min="13322" max="13322" width="7.7109375" style="252" customWidth="1"/>
    <col min="13323" max="13323" width="3.42578125" style="252" customWidth="1"/>
    <col min="13324" max="13324" width="33.42578125" style="252" customWidth="1"/>
    <col min="13325" max="13568" width="11.42578125" style="252"/>
    <col min="13569" max="13569" width="14.140625" style="252" customWidth="1"/>
    <col min="13570" max="13570" width="16.7109375" style="252" customWidth="1"/>
    <col min="13571" max="13571" width="70.42578125" style="252" customWidth="1"/>
    <col min="13572" max="13572" width="11.5703125" style="252" customWidth="1"/>
    <col min="13573" max="13573" width="20.7109375" style="252" customWidth="1"/>
    <col min="13574" max="13575" width="5.7109375" style="252" customWidth="1"/>
    <col min="13576" max="13577" width="10.7109375" style="252" customWidth="1"/>
    <col min="13578" max="13578" width="7.7109375" style="252" customWidth="1"/>
    <col min="13579" max="13579" width="3.42578125" style="252" customWidth="1"/>
    <col min="13580" max="13580" width="33.42578125" style="252" customWidth="1"/>
    <col min="13581" max="13824" width="11.42578125" style="252"/>
    <col min="13825" max="13825" width="14.140625" style="252" customWidth="1"/>
    <col min="13826" max="13826" width="16.7109375" style="252" customWidth="1"/>
    <col min="13827" max="13827" width="70.42578125" style="252" customWidth="1"/>
    <col min="13828" max="13828" width="11.5703125" style="252" customWidth="1"/>
    <col min="13829" max="13829" width="20.7109375" style="252" customWidth="1"/>
    <col min="13830" max="13831" width="5.7109375" style="252" customWidth="1"/>
    <col min="13832" max="13833" width="10.7109375" style="252" customWidth="1"/>
    <col min="13834" max="13834" width="7.7109375" style="252" customWidth="1"/>
    <col min="13835" max="13835" width="3.42578125" style="252" customWidth="1"/>
    <col min="13836" max="13836" width="33.42578125" style="252" customWidth="1"/>
    <col min="13837" max="14080" width="11.42578125" style="252"/>
    <col min="14081" max="14081" width="14.140625" style="252" customWidth="1"/>
    <col min="14082" max="14082" width="16.7109375" style="252" customWidth="1"/>
    <col min="14083" max="14083" width="70.42578125" style="252" customWidth="1"/>
    <col min="14084" max="14084" width="11.5703125" style="252" customWidth="1"/>
    <col min="14085" max="14085" width="20.7109375" style="252" customWidth="1"/>
    <col min="14086" max="14087" width="5.7109375" style="252" customWidth="1"/>
    <col min="14088" max="14089" width="10.7109375" style="252" customWidth="1"/>
    <col min="14090" max="14090" width="7.7109375" style="252" customWidth="1"/>
    <col min="14091" max="14091" width="3.42578125" style="252" customWidth="1"/>
    <col min="14092" max="14092" width="33.42578125" style="252" customWidth="1"/>
    <col min="14093" max="14336" width="11.42578125" style="252"/>
    <col min="14337" max="14337" width="14.140625" style="252" customWidth="1"/>
    <col min="14338" max="14338" width="16.7109375" style="252" customWidth="1"/>
    <col min="14339" max="14339" width="70.42578125" style="252" customWidth="1"/>
    <col min="14340" max="14340" width="11.5703125" style="252" customWidth="1"/>
    <col min="14341" max="14341" width="20.7109375" style="252" customWidth="1"/>
    <col min="14342" max="14343" width="5.7109375" style="252" customWidth="1"/>
    <col min="14344" max="14345" width="10.7109375" style="252" customWidth="1"/>
    <col min="14346" max="14346" width="7.7109375" style="252" customWidth="1"/>
    <col min="14347" max="14347" width="3.42578125" style="252" customWidth="1"/>
    <col min="14348" max="14348" width="33.42578125" style="252" customWidth="1"/>
    <col min="14349" max="14592" width="11.42578125" style="252"/>
    <col min="14593" max="14593" width="14.140625" style="252" customWidth="1"/>
    <col min="14594" max="14594" width="16.7109375" style="252" customWidth="1"/>
    <col min="14595" max="14595" width="70.42578125" style="252" customWidth="1"/>
    <col min="14596" max="14596" width="11.5703125" style="252" customWidth="1"/>
    <col min="14597" max="14597" width="20.7109375" style="252" customWidth="1"/>
    <col min="14598" max="14599" width="5.7109375" style="252" customWidth="1"/>
    <col min="14600" max="14601" width="10.7109375" style="252" customWidth="1"/>
    <col min="14602" max="14602" width="7.7109375" style="252" customWidth="1"/>
    <col min="14603" max="14603" width="3.42578125" style="252" customWidth="1"/>
    <col min="14604" max="14604" width="33.42578125" style="252" customWidth="1"/>
    <col min="14605" max="14848" width="11.42578125" style="252"/>
    <col min="14849" max="14849" width="14.140625" style="252" customWidth="1"/>
    <col min="14850" max="14850" width="16.7109375" style="252" customWidth="1"/>
    <col min="14851" max="14851" width="70.42578125" style="252" customWidth="1"/>
    <col min="14852" max="14852" width="11.5703125" style="252" customWidth="1"/>
    <col min="14853" max="14853" width="20.7109375" style="252" customWidth="1"/>
    <col min="14854" max="14855" width="5.7109375" style="252" customWidth="1"/>
    <col min="14856" max="14857" width="10.7109375" style="252" customWidth="1"/>
    <col min="14858" max="14858" width="7.7109375" style="252" customWidth="1"/>
    <col min="14859" max="14859" width="3.42578125" style="252" customWidth="1"/>
    <col min="14860" max="14860" width="33.42578125" style="252" customWidth="1"/>
    <col min="14861" max="15104" width="11.42578125" style="252"/>
    <col min="15105" max="15105" width="14.140625" style="252" customWidth="1"/>
    <col min="15106" max="15106" width="16.7109375" style="252" customWidth="1"/>
    <col min="15107" max="15107" width="70.42578125" style="252" customWidth="1"/>
    <col min="15108" max="15108" width="11.5703125" style="252" customWidth="1"/>
    <col min="15109" max="15109" width="20.7109375" style="252" customWidth="1"/>
    <col min="15110" max="15111" width="5.7109375" style="252" customWidth="1"/>
    <col min="15112" max="15113" width="10.7109375" style="252" customWidth="1"/>
    <col min="15114" max="15114" width="7.7109375" style="252" customWidth="1"/>
    <col min="15115" max="15115" width="3.42578125" style="252" customWidth="1"/>
    <col min="15116" max="15116" width="33.42578125" style="252" customWidth="1"/>
    <col min="15117" max="15360" width="11.42578125" style="252"/>
    <col min="15361" max="15361" width="14.140625" style="252" customWidth="1"/>
    <col min="15362" max="15362" width="16.7109375" style="252" customWidth="1"/>
    <col min="15363" max="15363" width="70.42578125" style="252" customWidth="1"/>
    <col min="15364" max="15364" width="11.5703125" style="252" customWidth="1"/>
    <col min="15365" max="15365" width="20.7109375" style="252" customWidth="1"/>
    <col min="15366" max="15367" width="5.7109375" style="252" customWidth="1"/>
    <col min="15368" max="15369" width="10.7109375" style="252" customWidth="1"/>
    <col min="15370" max="15370" width="7.7109375" style="252" customWidth="1"/>
    <col min="15371" max="15371" width="3.42578125" style="252" customWidth="1"/>
    <col min="15372" max="15372" width="33.42578125" style="252" customWidth="1"/>
    <col min="15373" max="15616" width="11.42578125" style="252"/>
    <col min="15617" max="15617" width="14.140625" style="252" customWidth="1"/>
    <col min="15618" max="15618" width="16.7109375" style="252" customWidth="1"/>
    <col min="15619" max="15619" width="70.42578125" style="252" customWidth="1"/>
    <col min="15620" max="15620" width="11.5703125" style="252" customWidth="1"/>
    <col min="15621" max="15621" width="20.7109375" style="252" customWidth="1"/>
    <col min="15622" max="15623" width="5.7109375" style="252" customWidth="1"/>
    <col min="15624" max="15625" width="10.7109375" style="252" customWidth="1"/>
    <col min="15626" max="15626" width="7.7109375" style="252" customWidth="1"/>
    <col min="15627" max="15627" width="3.42578125" style="252" customWidth="1"/>
    <col min="15628" max="15628" width="33.42578125" style="252" customWidth="1"/>
    <col min="15629" max="15872" width="11.42578125" style="252"/>
    <col min="15873" max="15873" width="14.140625" style="252" customWidth="1"/>
    <col min="15874" max="15874" width="16.7109375" style="252" customWidth="1"/>
    <col min="15875" max="15875" width="70.42578125" style="252" customWidth="1"/>
    <col min="15876" max="15876" width="11.5703125" style="252" customWidth="1"/>
    <col min="15877" max="15877" width="20.7109375" style="252" customWidth="1"/>
    <col min="15878" max="15879" width="5.7109375" style="252" customWidth="1"/>
    <col min="15880" max="15881" width="10.7109375" style="252" customWidth="1"/>
    <col min="15882" max="15882" width="7.7109375" style="252" customWidth="1"/>
    <col min="15883" max="15883" width="3.42578125" style="252" customWidth="1"/>
    <col min="15884" max="15884" width="33.42578125" style="252" customWidth="1"/>
    <col min="15885" max="16128" width="11.42578125" style="252"/>
    <col min="16129" max="16129" width="14.140625" style="252" customWidth="1"/>
    <col min="16130" max="16130" width="16.7109375" style="252" customWidth="1"/>
    <col min="16131" max="16131" width="70.42578125" style="252" customWidth="1"/>
    <col min="16132" max="16132" width="11.5703125" style="252" customWidth="1"/>
    <col min="16133" max="16133" width="20.7109375" style="252" customWidth="1"/>
    <col min="16134" max="16135" width="5.7109375" style="252" customWidth="1"/>
    <col min="16136" max="16137" width="10.7109375" style="252" customWidth="1"/>
    <col min="16138" max="16138" width="7.7109375" style="252" customWidth="1"/>
    <col min="16139" max="16139" width="3.42578125" style="252" customWidth="1"/>
    <col min="16140" max="16140" width="33.42578125" style="252" customWidth="1"/>
    <col min="16141" max="16384" width="11.42578125" style="252"/>
  </cols>
  <sheetData>
    <row r="1" spans="1:12" ht="17.25" customHeight="1" x14ac:dyDescent="0.25">
      <c r="A1" s="245" t="s">
        <v>489</v>
      </c>
      <c r="B1" s="246"/>
      <c r="C1" s="247" t="s">
        <v>490</v>
      </c>
      <c r="D1" s="248" t="s">
        <v>491</v>
      </c>
      <c r="E1" s="249">
        <f>[1]Form1_Situation!I2</f>
        <v>10</v>
      </c>
      <c r="F1" s="250"/>
      <c r="G1" s="250"/>
      <c r="H1" s="250"/>
      <c r="I1" s="250"/>
      <c r="J1" s="251"/>
      <c r="K1" s="251"/>
      <c r="L1" s="251"/>
    </row>
    <row r="2" spans="1:12" ht="17.25" customHeight="1" x14ac:dyDescent="0.25">
      <c r="A2" s="253" t="s">
        <v>492</v>
      </c>
      <c r="B2" s="254"/>
      <c r="C2" s="255" t="s">
        <v>251</v>
      </c>
      <c r="D2" s="256"/>
      <c r="E2" s="257">
        <v>43648</v>
      </c>
      <c r="F2" s="250"/>
      <c r="G2" s="250"/>
      <c r="H2" s="250"/>
      <c r="I2" s="250"/>
      <c r="J2" s="251"/>
      <c r="K2" s="251"/>
      <c r="L2" s="251"/>
    </row>
    <row r="3" spans="1:12" ht="21" customHeight="1" thickBot="1" x14ac:dyDescent="0.25">
      <c r="A3" s="258" t="s">
        <v>493</v>
      </c>
      <c r="B3" s="259" t="s">
        <v>494</v>
      </c>
      <c r="C3" s="260" t="s">
        <v>495</v>
      </c>
      <c r="D3" s="261" t="s">
        <v>7</v>
      </c>
      <c r="E3" s="262" t="s">
        <v>497</v>
      </c>
      <c r="F3" s="250"/>
      <c r="G3" s="250"/>
      <c r="H3" s="250"/>
      <c r="I3" s="250"/>
      <c r="J3" s="251"/>
      <c r="K3" s="251"/>
      <c r="L3" s="251"/>
    </row>
    <row r="4" spans="1:12" ht="19.5" customHeight="1" x14ac:dyDescent="0.2">
      <c r="A4" s="263"/>
      <c r="B4" s="414" t="s">
        <v>498</v>
      </c>
      <c r="C4" s="415"/>
      <c r="D4" s="415"/>
      <c r="E4" s="416"/>
    </row>
    <row r="5" spans="1:12" ht="15.75" customHeight="1" x14ac:dyDescent="0.2">
      <c r="A5" s="265"/>
      <c r="B5" s="417"/>
      <c r="C5" s="418"/>
      <c r="D5" s="418"/>
      <c r="E5" s="419"/>
    </row>
    <row r="6" spans="1:12" ht="13.5" customHeight="1" x14ac:dyDescent="0.2">
      <c r="A6" s="266" t="s">
        <v>499</v>
      </c>
      <c r="B6" s="420" t="s">
        <v>522</v>
      </c>
      <c r="C6" s="412"/>
      <c r="D6" s="412"/>
      <c r="E6" s="413"/>
    </row>
    <row r="7" spans="1:12" x14ac:dyDescent="0.2">
      <c r="A7" s="266" t="s">
        <v>500</v>
      </c>
      <c r="B7" s="411" t="s">
        <v>523</v>
      </c>
      <c r="C7" s="412"/>
      <c r="D7" s="412"/>
      <c r="E7" s="413"/>
    </row>
    <row r="8" spans="1:12" ht="12.75" customHeight="1" x14ac:dyDescent="0.2">
      <c r="A8" s="267" t="s">
        <v>501</v>
      </c>
      <c r="B8" s="420" t="s">
        <v>502</v>
      </c>
      <c r="C8" s="412"/>
      <c r="D8" s="412"/>
      <c r="E8" s="413"/>
    </row>
    <row r="9" spans="1:12" x14ac:dyDescent="0.2">
      <c r="A9" s="266" t="s">
        <v>503</v>
      </c>
      <c r="B9" s="411" t="s">
        <v>504</v>
      </c>
      <c r="C9" s="412"/>
      <c r="D9" s="412"/>
      <c r="E9" s="413"/>
    </row>
    <row r="10" spans="1:12" ht="24.75" customHeight="1" x14ac:dyDescent="0.2">
      <c r="A10" s="267" t="s">
        <v>505</v>
      </c>
      <c r="B10" s="420" t="s">
        <v>525</v>
      </c>
      <c r="C10" s="412"/>
      <c r="D10" s="412"/>
      <c r="E10" s="413"/>
    </row>
    <row r="11" spans="1:12" x14ac:dyDescent="0.2">
      <c r="A11" s="266" t="s">
        <v>506</v>
      </c>
      <c r="B11" s="411" t="s">
        <v>526</v>
      </c>
      <c r="C11" s="412"/>
      <c r="D11" s="412"/>
      <c r="E11" s="413"/>
    </row>
    <row r="12" spans="1:12" ht="24.75" customHeight="1" x14ac:dyDescent="0.2">
      <c r="A12" s="267" t="s">
        <v>507</v>
      </c>
      <c r="B12" s="420" t="s">
        <v>508</v>
      </c>
      <c r="C12" s="412"/>
      <c r="D12" s="412"/>
      <c r="E12" s="413"/>
    </row>
    <row r="13" spans="1:12" ht="11.45" customHeight="1" x14ac:dyDescent="0.2">
      <c r="A13" s="267"/>
      <c r="B13" s="427"/>
      <c r="C13" s="428"/>
      <c r="D13" s="428"/>
      <c r="E13" s="429"/>
    </row>
    <row r="14" spans="1:12" ht="11.45" customHeight="1" x14ac:dyDescent="0.2">
      <c r="A14" s="267"/>
      <c r="B14" s="430" t="s">
        <v>530</v>
      </c>
      <c r="C14" s="431"/>
      <c r="D14" s="431"/>
      <c r="E14" s="432"/>
    </row>
    <row r="15" spans="1:12" ht="23.45" customHeight="1" x14ac:dyDescent="0.2">
      <c r="A15" s="267"/>
      <c r="B15" s="417" t="s">
        <v>531</v>
      </c>
      <c r="C15" s="425"/>
      <c r="D15" s="425"/>
      <c r="E15" s="426"/>
    </row>
    <row r="16" spans="1:12" x14ac:dyDescent="0.2">
      <c r="A16" s="266"/>
      <c r="B16" s="411"/>
      <c r="C16" s="412"/>
      <c r="D16" s="412"/>
      <c r="E16" s="413"/>
    </row>
    <row r="17" spans="1:5" x14ac:dyDescent="0.2">
      <c r="A17" s="266"/>
      <c r="B17" s="421" t="s">
        <v>509</v>
      </c>
      <c r="C17" s="422"/>
      <c r="D17" s="422"/>
      <c r="E17" s="423"/>
    </row>
    <row r="18" spans="1:5" ht="26.25" customHeight="1" x14ac:dyDescent="0.2">
      <c r="A18" s="267" t="s">
        <v>496</v>
      </c>
      <c r="B18" s="420" t="s">
        <v>532</v>
      </c>
      <c r="C18" s="412"/>
      <c r="D18" s="412"/>
      <c r="E18" s="413"/>
    </row>
    <row r="19" spans="1:5" x14ac:dyDescent="0.2">
      <c r="A19" s="267" t="s">
        <v>496</v>
      </c>
      <c r="B19" s="411" t="s">
        <v>533</v>
      </c>
      <c r="C19" s="412"/>
      <c r="D19" s="412"/>
      <c r="E19" s="413"/>
    </row>
    <row r="20" spans="1:5" x14ac:dyDescent="0.2">
      <c r="A20" s="267" t="s">
        <v>496</v>
      </c>
      <c r="B20" s="411" t="s">
        <v>534</v>
      </c>
      <c r="C20" s="412"/>
      <c r="D20" s="412"/>
      <c r="E20" s="413"/>
    </row>
    <row r="21" spans="1:5" x14ac:dyDescent="0.2">
      <c r="A21" s="267" t="s">
        <v>496</v>
      </c>
      <c r="B21" s="424" t="s">
        <v>537</v>
      </c>
      <c r="C21" s="425"/>
      <c r="D21" s="425"/>
      <c r="E21" s="426"/>
    </row>
    <row r="22" spans="1:5" x14ac:dyDescent="0.2">
      <c r="A22" s="267"/>
      <c r="B22" s="424"/>
      <c r="C22" s="425"/>
      <c r="D22" s="425"/>
      <c r="E22" s="426"/>
    </row>
    <row r="23" spans="1:5" x14ac:dyDescent="0.2">
      <c r="A23" s="267"/>
      <c r="B23" s="424"/>
      <c r="C23" s="425"/>
      <c r="D23" s="425"/>
      <c r="E23" s="426"/>
    </row>
    <row r="24" spans="1:5" x14ac:dyDescent="0.2">
      <c r="A24" s="266"/>
      <c r="B24" s="411"/>
      <c r="C24" s="412"/>
      <c r="D24" s="412"/>
      <c r="E24" s="413"/>
    </row>
    <row r="25" spans="1:5" x14ac:dyDescent="0.2">
      <c r="A25" s="266"/>
      <c r="B25" s="421" t="s">
        <v>535</v>
      </c>
      <c r="C25" s="422"/>
      <c r="D25" s="422"/>
      <c r="E25" s="423"/>
    </row>
    <row r="26" spans="1:5" x14ac:dyDescent="0.2">
      <c r="A26" s="266"/>
      <c r="B26" s="411" t="s">
        <v>536</v>
      </c>
      <c r="C26" s="412"/>
      <c r="D26" s="412"/>
      <c r="E26" s="413"/>
    </row>
    <row r="27" spans="1:5" x14ac:dyDescent="0.2">
      <c r="A27" s="266"/>
      <c r="B27" s="411"/>
      <c r="C27" s="412"/>
      <c r="D27" s="412"/>
      <c r="E27" s="413"/>
    </row>
    <row r="28" spans="1:5" x14ac:dyDescent="0.2">
      <c r="A28" s="266"/>
      <c r="B28" s="411"/>
      <c r="C28" s="412"/>
      <c r="D28" s="412"/>
      <c r="E28" s="413"/>
    </row>
    <row r="29" spans="1:5" x14ac:dyDescent="0.2">
      <c r="A29" s="266"/>
      <c r="B29" s="411"/>
      <c r="C29" s="412"/>
      <c r="D29" s="412"/>
      <c r="E29" s="413"/>
    </row>
    <row r="30" spans="1:5" x14ac:dyDescent="0.2">
      <c r="A30" s="268"/>
      <c r="B30" s="411"/>
      <c r="C30" s="412"/>
      <c r="D30" s="412"/>
      <c r="E30" s="413"/>
    </row>
    <row r="31" spans="1:5" x14ac:dyDescent="0.2">
      <c r="A31" s="268"/>
      <c r="B31" s="411"/>
      <c r="C31" s="412"/>
      <c r="D31" s="412"/>
      <c r="E31" s="413"/>
    </row>
    <row r="32" spans="1:5" ht="13.5" thickBot="1" x14ac:dyDescent="0.25">
      <c r="A32" s="269"/>
      <c r="B32" s="433"/>
      <c r="C32" s="434"/>
      <c r="D32" s="434"/>
      <c r="E32" s="435"/>
    </row>
  </sheetData>
  <mergeCells count="29">
    <mergeCell ref="B27:E27"/>
    <mergeCell ref="B26:E26"/>
    <mergeCell ref="B30:E30"/>
    <mergeCell ref="B31:E31"/>
    <mergeCell ref="B32:E32"/>
    <mergeCell ref="B28:E28"/>
    <mergeCell ref="B29:E29"/>
    <mergeCell ref="B10:E10"/>
    <mergeCell ref="B11:E11"/>
    <mergeCell ref="B12:E12"/>
    <mergeCell ref="B16:E16"/>
    <mergeCell ref="B17:E17"/>
    <mergeCell ref="B13:E13"/>
    <mergeCell ref="B14:E14"/>
    <mergeCell ref="B15:E15"/>
    <mergeCell ref="B18:E18"/>
    <mergeCell ref="B19:E19"/>
    <mergeCell ref="B20:E20"/>
    <mergeCell ref="B24:E24"/>
    <mergeCell ref="B25:E25"/>
    <mergeCell ref="B21:E21"/>
    <mergeCell ref="B22:E22"/>
    <mergeCell ref="B23:E23"/>
    <mergeCell ref="B9:E9"/>
    <mergeCell ref="B4:E4"/>
    <mergeCell ref="B5:E5"/>
    <mergeCell ref="B6:E6"/>
    <mergeCell ref="B7:E7"/>
    <mergeCell ref="B8:E8"/>
  </mergeCells>
  <pageMargins left="0.66" right="0.34" top="0.69" bottom="0.44" header="0.4921259845" footer="0.28999999999999998"/>
  <pageSetup paperSize="9"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tabSelected="1" topLeftCell="A13" workbookViewId="0">
      <selection activeCell="H21" sqref="H21"/>
    </sheetView>
  </sheetViews>
  <sheetFormatPr baseColWidth="10" defaultColWidth="11.42578125" defaultRowHeight="12.75" x14ac:dyDescent="0.2"/>
  <cols>
    <col min="1" max="1" width="14.140625" style="270" customWidth="1"/>
    <col min="2" max="2" width="16.7109375" style="270" customWidth="1"/>
    <col min="3" max="3" width="70.42578125" style="270" customWidth="1"/>
    <col min="4" max="4" width="11.5703125" style="270" customWidth="1"/>
    <col min="5" max="5" width="20.7109375" style="270" customWidth="1"/>
    <col min="6" max="7" width="5.7109375" style="270" customWidth="1"/>
    <col min="8" max="9" width="10.7109375" style="270" customWidth="1"/>
    <col min="10" max="10" width="7.7109375" style="270" customWidth="1"/>
    <col min="11" max="11" width="3.42578125" style="270" customWidth="1"/>
    <col min="12" max="12" width="33.42578125" style="270" customWidth="1"/>
    <col min="13" max="16384" width="11.42578125" style="270"/>
  </cols>
  <sheetData>
    <row r="1" spans="1:5" ht="17.25" customHeight="1" x14ac:dyDescent="0.25">
      <c r="A1" s="288" t="s">
        <v>554</v>
      </c>
      <c r="B1" s="287"/>
      <c r="C1" s="287" t="s">
        <v>490</v>
      </c>
      <c r="D1" s="286" t="s">
        <v>491</v>
      </c>
      <c r="E1" s="285">
        <f>[2]Form1_Situation!I2</f>
        <v>10</v>
      </c>
    </row>
    <row r="2" spans="1:5" ht="17.25" customHeight="1" x14ac:dyDescent="0.25">
      <c r="A2" s="284" t="s">
        <v>492</v>
      </c>
      <c r="B2" s="283"/>
      <c r="C2" s="282" t="s">
        <v>251</v>
      </c>
      <c r="D2" s="281"/>
      <c r="E2" s="280"/>
    </row>
    <row r="3" spans="1:5" ht="21" customHeight="1" thickBot="1" x14ac:dyDescent="0.25">
      <c r="A3" s="279" t="s">
        <v>493</v>
      </c>
      <c r="B3" s="278" t="s">
        <v>494</v>
      </c>
      <c r="C3" s="277"/>
      <c r="D3" s="276" t="s">
        <v>7</v>
      </c>
      <c r="E3" s="275" t="s">
        <v>553</v>
      </c>
    </row>
    <row r="4" spans="1:5" ht="39.950000000000003" customHeight="1" x14ac:dyDescent="0.2">
      <c r="A4" s="453" t="s">
        <v>552</v>
      </c>
      <c r="B4" s="464" t="s">
        <v>551</v>
      </c>
      <c r="C4" s="465"/>
      <c r="D4" s="465"/>
      <c r="E4" s="466"/>
    </row>
    <row r="5" spans="1:5" ht="31.5" customHeight="1" x14ac:dyDescent="0.2">
      <c r="A5" s="454"/>
      <c r="B5" s="467" t="s">
        <v>550</v>
      </c>
      <c r="C5" s="468"/>
      <c r="D5" s="468"/>
      <c r="E5" s="469"/>
    </row>
    <row r="6" spans="1:5" x14ac:dyDescent="0.2">
      <c r="A6" s="272"/>
      <c r="B6" s="455"/>
      <c r="C6" s="443"/>
      <c r="D6" s="443"/>
      <c r="E6" s="444"/>
    </row>
    <row r="7" spans="1:5" ht="13.5" thickBot="1" x14ac:dyDescent="0.25">
      <c r="A7" s="272"/>
      <c r="B7" s="455"/>
      <c r="C7" s="443"/>
      <c r="D7" s="443"/>
      <c r="E7" s="444"/>
    </row>
    <row r="8" spans="1:5" ht="12.4" customHeight="1" x14ac:dyDescent="0.2">
      <c r="A8" s="272"/>
      <c r="B8" s="456" t="s">
        <v>549</v>
      </c>
      <c r="C8" s="457"/>
      <c r="D8" s="457"/>
      <c r="E8" s="458"/>
    </row>
    <row r="9" spans="1:5" x14ac:dyDescent="0.2">
      <c r="A9" s="272"/>
      <c r="B9" s="420"/>
      <c r="C9" s="459"/>
      <c r="D9" s="459"/>
      <c r="E9" s="460"/>
    </row>
    <row r="10" spans="1:5" x14ac:dyDescent="0.2">
      <c r="A10" s="266" t="s">
        <v>496</v>
      </c>
      <c r="B10" s="461" t="s">
        <v>548</v>
      </c>
      <c r="C10" s="462"/>
      <c r="D10" s="462"/>
      <c r="E10" s="463"/>
    </row>
    <row r="11" spans="1:5" ht="39.950000000000003" customHeight="1" x14ac:dyDescent="0.2">
      <c r="A11" s="272"/>
      <c r="B11" s="445" t="s">
        <v>547</v>
      </c>
      <c r="C11" s="446"/>
      <c r="D11" s="446"/>
      <c r="E11" s="447"/>
    </row>
    <row r="12" spans="1:5" x14ac:dyDescent="0.2">
      <c r="A12" s="272"/>
      <c r="B12" s="411"/>
      <c r="C12" s="412"/>
      <c r="D12" s="412"/>
      <c r="E12" s="413"/>
    </row>
    <row r="13" spans="1:5" x14ac:dyDescent="0.2">
      <c r="A13" s="266" t="s">
        <v>496</v>
      </c>
      <c r="B13" s="450" t="s">
        <v>546</v>
      </c>
      <c r="C13" s="451"/>
      <c r="D13" s="451"/>
      <c r="E13" s="452"/>
    </row>
    <row r="14" spans="1:5" ht="86.1" customHeight="1" x14ac:dyDescent="0.2">
      <c r="A14" s="272"/>
      <c r="B14" s="420" t="s">
        <v>545</v>
      </c>
      <c r="C14" s="412"/>
      <c r="D14" s="412"/>
      <c r="E14" s="413"/>
    </row>
    <row r="15" spans="1:5" x14ac:dyDescent="0.2">
      <c r="A15" s="272"/>
      <c r="B15" s="411"/>
      <c r="C15" s="412"/>
      <c r="D15" s="412"/>
      <c r="E15" s="413"/>
    </row>
    <row r="16" spans="1:5" x14ac:dyDescent="0.2">
      <c r="A16" s="266" t="s">
        <v>496</v>
      </c>
      <c r="B16" s="450" t="s">
        <v>544</v>
      </c>
      <c r="C16" s="451"/>
      <c r="D16" s="451"/>
      <c r="E16" s="452"/>
    </row>
    <row r="17" spans="1:5" ht="85.9" customHeight="1" x14ac:dyDescent="0.2">
      <c r="A17" s="266"/>
      <c r="B17" s="445" t="s">
        <v>543</v>
      </c>
      <c r="C17" s="448"/>
      <c r="D17" s="448"/>
      <c r="E17" s="449"/>
    </row>
    <row r="18" spans="1:5" x14ac:dyDescent="0.2">
      <c r="A18" s="266" t="s">
        <v>496</v>
      </c>
      <c r="B18" s="411" t="s">
        <v>542</v>
      </c>
      <c r="C18" s="412"/>
      <c r="D18" s="412"/>
      <c r="E18" s="413"/>
    </row>
    <row r="19" spans="1:5" x14ac:dyDescent="0.2">
      <c r="A19" s="266"/>
      <c r="B19" s="411"/>
      <c r="C19" s="412"/>
      <c r="D19" s="412"/>
      <c r="E19" s="413"/>
    </row>
    <row r="20" spans="1:5" x14ac:dyDescent="0.2">
      <c r="A20" s="266" t="s">
        <v>496</v>
      </c>
      <c r="B20" s="442" t="s">
        <v>541</v>
      </c>
      <c r="C20" s="443"/>
      <c r="D20" s="443"/>
      <c r="E20" s="444"/>
    </row>
    <row r="21" spans="1:5" s="273" customFormat="1" ht="129.94999999999999" customHeight="1" x14ac:dyDescent="0.2">
      <c r="A21" s="274"/>
      <c r="B21" s="445" t="s">
        <v>540</v>
      </c>
      <c r="C21" s="446"/>
      <c r="D21" s="446"/>
      <c r="E21" s="447"/>
    </row>
    <row r="22" spans="1:5" x14ac:dyDescent="0.2">
      <c r="A22" s="272"/>
      <c r="B22" s="411"/>
      <c r="C22" s="412"/>
      <c r="D22" s="412"/>
      <c r="E22" s="413"/>
    </row>
    <row r="23" spans="1:5" x14ac:dyDescent="0.2">
      <c r="A23" s="272"/>
      <c r="B23" s="421" t="s">
        <v>539</v>
      </c>
      <c r="C23" s="422"/>
      <c r="D23" s="422"/>
      <c r="E23" s="423"/>
    </row>
    <row r="24" spans="1:5" x14ac:dyDescent="0.2">
      <c r="A24" s="272"/>
      <c r="B24" s="411" t="s">
        <v>538</v>
      </c>
      <c r="C24" s="412"/>
      <c r="D24" s="412"/>
      <c r="E24" s="413"/>
    </row>
    <row r="25" spans="1:5" x14ac:dyDescent="0.2">
      <c r="A25" s="272"/>
      <c r="B25" s="411"/>
      <c r="C25" s="412"/>
      <c r="D25" s="412"/>
      <c r="E25" s="413"/>
    </row>
    <row r="26" spans="1:5" x14ac:dyDescent="0.2">
      <c r="A26" s="272"/>
      <c r="B26" s="411"/>
      <c r="C26" s="412"/>
      <c r="D26" s="412"/>
      <c r="E26" s="413"/>
    </row>
    <row r="27" spans="1:5" x14ac:dyDescent="0.2">
      <c r="A27" s="272"/>
      <c r="B27" s="439"/>
      <c r="C27" s="440"/>
      <c r="D27" s="440"/>
      <c r="E27" s="441"/>
    </row>
    <row r="28" spans="1:5" ht="13.5" thickBot="1" x14ac:dyDescent="0.25">
      <c r="A28" s="271"/>
      <c r="B28" s="436"/>
      <c r="C28" s="437"/>
      <c r="D28" s="437"/>
      <c r="E28" s="438"/>
    </row>
  </sheetData>
  <mergeCells count="26">
    <mergeCell ref="B12:E12"/>
    <mergeCell ref="B14:E14"/>
    <mergeCell ref="B13:E13"/>
    <mergeCell ref="A4:A5"/>
    <mergeCell ref="B7:E7"/>
    <mergeCell ref="B8:E8"/>
    <mergeCell ref="B9:E9"/>
    <mergeCell ref="B11:E11"/>
    <mergeCell ref="B10:E10"/>
    <mergeCell ref="B4:E4"/>
    <mergeCell ref="B5:E5"/>
    <mergeCell ref="B6:E6"/>
    <mergeCell ref="B18:E18"/>
    <mergeCell ref="B19:E19"/>
    <mergeCell ref="B20:E20"/>
    <mergeCell ref="B21:E21"/>
    <mergeCell ref="B15:E15"/>
    <mergeCell ref="B17:E17"/>
    <mergeCell ref="B16:E16"/>
    <mergeCell ref="B28:E28"/>
    <mergeCell ref="B27:E27"/>
    <mergeCell ref="B26:E26"/>
    <mergeCell ref="B22:E22"/>
    <mergeCell ref="B23:E23"/>
    <mergeCell ref="B24:E24"/>
    <mergeCell ref="B25:E25"/>
  </mergeCells>
  <pageMargins left="0.66" right="0.34" top="0.69" bottom="0.44" header="0.4921259845" footer="0.28999999999999998"/>
  <pageSetup paperSize="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pageSetUpPr fitToPage="1"/>
  </sheetPr>
  <dimension ref="B1:H45"/>
  <sheetViews>
    <sheetView showGridLines="0" topLeftCell="A10" zoomScaleNormal="100" workbookViewId="0">
      <selection activeCell="F26" sqref="F26"/>
    </sheetView>
  </sheetViews>
  <sheetFormatPr baseColWidth="10" defaultColWidth="11.42578125" defaultRowHeight="12.75" x14ac:dyDescent="0.2"/>
  <cols>
    <col min="1" max="1" width="2.85546875" customWidth="1"/>
    <col min="2" max="2" width="4.28515625" style="48" customWidth="1"/>
    <col min="3" max="3" width="6.42578125" customWidth="1"/>
    <col min="4" max="4" width="54.28515625" customWidth="1"/>
    <col min="5" max="5" width="10" customWidth="1"/>
    <col min="6" max="6" width="9.28515625" customWidth="1"/>
  </cols>
  <sheetData>
    <row r="1" spans="2:6" ht="30" customHeight="1" x14ac:dyDescent="0.2">
      <c r="F1" s="152" t="s">
        <v>298</v>
      </c>
    </row>
    <row r="2" spans="2:6" ht="30" customHeight="1" x14ac:dyDescent="0.2">
      <c r="F2" s="151" t="s">
        <v>300</v>
      </c>
    </row>
    <row r="3" spans="2:6" ht="6" customHeight="1" x14ac:dyDescent="0.25">
      <c r="B3" s="67"/>
      <c r="C3" s="70"/>
      <c r="D3" s="68"/>
      <c r="E3" s="69"/>
      <c r="F3" s="69"/>
    </row>
    <row r="4" spans="2:6" ht="15" customHeight="1" x14ac:dyDescent="0.2">
      <c r="B4" s="101" t="s">
        <v>335</v>
      </c>
      <c r="C4" s="100"/>
      <c r="D4" s="102">
        <v>40500</v>
      </c>
      <c r="E4" s="69"/>
      <c r="F4" s="69"/>
    </row>
    <row r="5" spans="2:6" ht="6" customHeight="1" x14ac:dyDescent="0.25">
      <c r="B5" s="67"/>
      <c r="C5" s="70"/>
      <c r="D5" s="68"/>
      <c r="E5" s="69"/>
      <c r="F5" s="69"/>
    </row>
    <row r="6" spans="2:6" s="72" customFormat="1" x14ac:dyDescent="0.2">
      <c r="B6" s="71"/>
      <c r="C6" s="71"/>
      <c r="D6" s="71"/>
      <c r="E6" s="71"/>
      <c r="F6" s="106"/>
    </row>
    <row r="7" spans="2:6" s="65" customFormat="1" ht="33.75" customHeight="1" x14ac:dyDescent="0.2">
      <c r="B7" s="470" t="s">
        <v>336</v>
      </c>
      <c r="C7" s="471"/>
      <c r="D7" s="471"/>
      <c r="E7" s="471"/>
      <c r="F7" s="472"/>
    </row>
    <row r="8" spans="2:6" s="103" customFormat="1" ht="15" customHeight="1" x14ac:dyDescent="0.2">
      <c r="B8" s="475"/>
      <c r="C8" s="478"/>
      <c r="D8" s="479"/>
      <c r="E8" s="107"/>
      <c r="F8" s="105" t="s">
        <v>337</v>
      </c>
    </row>
    <row r="9" spans="2:6" s="103" customFormat="1" ht="15" customHeight="1" x14ac:dyDescent="0.2">
      <c r="B9" s="73">
        <v>1.1000000000000001</v>
      </c>
      <c r="C9" s="77" t="s">
        <v>338</v>
      </c>
      <c r="D9" s="77"/>
      <c r="E9" s="77"/>
      <c r="F9" s="108"/>
    </row>
    <row r="10" spans="2:6" x14ac:dyDescent="0.2">
      <c r="B10" s="74"/>
      <c r="C10" s="75" t="s">
        <v>339</v>
      </c>
      <c r="D10" s="109" t="s">
        <v>340</v>
      </c>
      <c r="E10" s="109"/>
      <c r="F10" s="126">
        <v>800</v>
      </c>
    </row>
    <row r="11" spans="2:6" x14ac:dyDescent="0.2">
      <c r="B11" s="110"/>
      <c r="C11" s="111" t="s">
        <v>341</v>
      </c>
      <c r="D11" s="112" t="s">
        <v>342</v>
      </c>
      <c r="E11" s="112"/>
      <c r="F11" s="127">
        <v>600</v>
      </c>
    </row>
    <row r="12" spans="2:6" s="103" customFormat="1" ht="15" customHeight="1" x14ac:dyDescent="0.2">
      <c r="B12" s="73">
        <v>1.2</v>
      </c>
      <c r="C12" s="113" t="s">
        <v>343</v>
      </c>
      <c r="D12" s="77"/>
      <c r="E12" s="77"/>
      <c r="F12" s="108"/>
    </row>
    <row r="13" spans="2:6" x14ac:dyDescent="0.2">
      <c r="B13" s="480"/>
      <c r="C13" s="75" t="s">
        <v>344</v>
      </c>
      <c r="D13" s="109" t="s">
        <v>345</v>
      </c>
      <c r="E13" s="109"/>
      <c r="F13" s="126">
        <v>300</v>
      </c>
    </row>
    <row r="14" spans="2:6" x14ac:dyDescent="0.2">
      <c r="B14" s="481"/>
      <c r="C14" s="76" t="s">
        <v>346</v>
      </c>
      <c r="D14" s="90" t="s">
        <v>347</v>
      </c>
      <c r="E14" s="90"/>
      <c r="F14" s="128">
        <v>150</v>
      </c>
    </row>
    <row r="15" spans="2:6" s="72" customFormat="1" x14ac:dyDescent="0.2">
      <c r="B15" s="71"/>
      <c r="C15" s="71"/>
      <c r="D15" s="71"/>
      <c r="E15" s="71"/>
      <c r="F15" s="106"/>
    </row>
    <row r="16" spans="2:6" s="65" customFormat="1" ht="33.75" customHeight="1" x14ac:dyDescent="0.2">
      <c r="B16" s="470" t="s">
        <v>348</v>
      </c>
      <c r="C16" s="471"/>
      <c r="D16" s="471"/>
      <c r="E16" s="471"/>
      <c r="F16" s="472"/>
    </row>
    <row r="17" spans="2:6" s="66" customFormat="1" ht="26.25" customHeight="1" x14ac:dyDescent="0.2">
      <c r="B17" s="123"/>
      <c r="C17" s="124"/>
      <c r="D17" s="124"/>
      <c r="E17" s="125" t="s">
        <v>350</v>
      </c>
      <c r="F17" s="129" t="s">
        <v>366</v>
      </c>
    </row>
    <row r="18" spans="2:6" ht="15" customHeight="1" x14ac:dyDescent="0.2">
      <c r="B18" s="73">
        <v>2.1</v>
      </c>
      <c r="C18" s="77" t="s">
        <v>351</v>
      </c>
      <c r="D18" s="78"/>
      <c r="E18" s="79"/>
      <c r="F18" s="108"/>
    </row>
    <row r="19" spans="2:6" s="14" customFormat="1" x14ac:dyDescent="0.2">
      <c r="B19" s="80"/>
      <c r="C19" s="81" t="s">
        <v>70</v>
      </c>
      <c r="D19" s="82" t="s">
        <v>352</v>
      </c>
      <c r="E19" s="83" t="s">
        <v>367</v>
      </c>
      <c r="F19" s="132">
        <v>50</v>
      </c>
    </row>
    <row r="20" spans="2:6" s="14" customFormat="1" x14ac:dyDescent="0.2">
      <c r="B20" s="84"/>
      <c r="C20" s="85" t="s">
        <v>4</v>
      </c>
      <c r="D20" s="86" t="s">
        <v>353</v>
      </c>
      <c r="E20" s="87" t="s">
        <v>354</v>
      </c>
      <c r="F20" s="133">
        <v>20</v>
      </c>
    </row>
    <row r="21" spans="2:6" x14ac:dyDescent="0.2">
      <c r="B21" s="88"/>
      <c r="C21" s="89" t="s">
        <v>71</v>
      </c>
      <c r="D21" s="90" t="s">
        <v>355</v>
      </c>
      <c r="E21" s="91" t="s">
        <v>368</v>
      </c>
      <c r="F21" s="134">
        <v>15</v>
      </c>
    </row>
    <row r="22" spans="2:6" ht="15" customHeight="1" x14ac:dyDescent="0.2">
      <c r="B22" s="73">
        <v>2.2000000000000002</v>
      </c>
      <c r="C22" s="77" t="s">
        <v>356</v>
      </c>
      <c r="D22" s="78"/>
      <c r="E22" s="79"/>
      <c r="F22" s="114"/>
    </row>
    <row r="23" spans="2:6" x14ac:dyDescent="0.2">
      <c r="B23" s="92"/>
      <c r="C23" s="75" t="s">
        <v>66</v>
      </c>
      <c r="D23" s="93" t="s">
        <v>357</v>
      </c>
      <c r="E23" s="83" t="s">
        <v>367</v>
      </c>
      <c r="F23" s="132">
        <v>100</v>
      </c>
    </row>
    <row r="24" spans="2:6" x14ac:dyDescent="0.2">
      <c r="B24" s="94"/>
      <c r="C24" s="95" t="s">
        <v>67</v>
      </c>
      <c r="D24" s="96" t="s">
        <v>358</v>
      </c>
      <c r="E24" s="97" t="s">
        <v>367</v>
      </c>
      <c r="F24" s="133">
        <v>20</v>
      </c>
    </row>
    <row r="25" spans="2:6" x14ac:dyDescent="0.2">
      <c r="B25" s="94"/>
      <c r="C25" s="95" t="s">
        <v>68</v>
      </c>
      <c r="D25" s="98" t="s">
        <v>359</v>
      </c>
      <c r="E25" s="97" t="s">
        <v>354</v>
      </c>
      <c r="F25" s="133">
        <v>2.5</v>
      </c>
    </row>
    <row r="26" spans="2:6" x14ac:dyDescent="0.2">
      <c r="B26" s="94"/>
      <c r="C26" s="95" t="s">
        <v>69</v>
      </c>
      <c r="D26" s="98" t="s">
        <v>360</v>
      </c>
      <c r="E26" s="97" t="s">
        <v>354</v>
      </c>
      <c r="F26" s="133">
        <v>3.5</v>
      </c>
    </row>
    <row r="27" spans="2:6" x14ac:dyDescent="0.2">
      <c r="B27" s="88"/>
      <c r="C27" s="76" t="s">
        <v>5</v>
      </c>
      <c r="D27" s="90" t="s">
        <v>372</v>
      </c>
      <c r="E27" s="91" t="s">
        <v>333</v>
      </c>
      <c r="F27" s="134">
        <v>5</v>
      </c>
    </row>
    <row r="28" spans="2:6" ht="15" customHeight="1" x14ac:dyDescent="0.2">
      <c r="B28" s="73">
        <v>2.2999999999999998</v>
      </c>
      <c r="C28" s="77" t="s">
        <v>361</v>
      </c>
      <c r="D28" s="78"/>
      <c r="E28" s="79"/>
      <c r="F28" s="114"/>
    </row>
    <row r="29" spans="2:6" x14ac:dyDescent="0.2">
      <c r="B29" s="92"/>
      <c r="C29" s="75" t="s">
        <v>72</v>
      </c>
      <c r="D29" s="93" t="s">
        <v>362</v>
      </c>
      <c r="E29" s="83" t="s">
        <v>367</v>
      </c>
      <c r="F29" s="132">
        <v>50</v>
      </c>
    </row>
    <row r="30" spans="2:6" x14ac:dyDescent="0.2">
      <c r="B30" s="94"/>
      <c r="C30" s="95" t="s">
        <v>73</v>
      </c>
      <c r="D30" s="96" t="s">
        <v>363</v>
      </c>
      <c r="E30" s="97" t="s">
        <v>367</v>
      </c>
      <c r="F30" s="133">
        <v>20</v>
      </c>
    </row>
    <row r="31" spans="2:6" x14ac:dyDescent="0.2">
      <c r="B31" s="94"/>
      <c r="C31" s="95" t="s">
        <v>74</v>
      </c>
      <c r="D31" s="98" t="s">
        <v>364</v>
      </c>
      <c r="E31" s="97" t="s">
        <v>354</v>
      </c>
      <c r="F31" s="133">
        <v>2.5</v>
      </c>
    </row>
    <row r="32" spans="2:6" x14ac:dyDescent="0.2">
      <c r="B32" s="88"/>
      <c r="C32" s="76" t="s">
        <v>75</v>
      </c>
      <c r="D32" s="90" t="s">
        <v>365</v>
      </c>
      <c r="E32" s="99" t="s">
        <v>354</v>
      </c>
      <c r="F32" s="134">
        <v>3.5</v>
      </c>
    </row>
    <row r="33" spans="2:8" s="21" customFormat="1" x14ac:dyDescent="0.2">
      <c r="B33" s="115"/>
      <c r="C33" s="116"/>
      <c r="D33" s="117"/>
      <c r="E33" s="118"/>
      <c r="F33" s="118"/>
    </row>
    <row r="35" spans="2:8" s="65" customFormat="1" ht="33.75" customHeight="1" x14ac:dyDescent="0.2">
      <c r="B35" s="470" t="s">
        <v>330</v>
      </c>
      <c r="C35" s="473"/>
      <c r="D35" s="473"/>
      <c r="E35" s="473"/>
      <c r="F35" s="474"/>
    </row>
    <row r="36" spans="2:8" s="103" customFormat="1" ht="15" customHeight="1" x14ac:dyDescent="0.2">
      <c r="B36" s="475"/>
      <c r="C36" s="476"/>
      <c r="D36" s="477"/>
      <c r="E36" s="104" t="s">
        <v>350</v>
      </c>
      <c r="F36" s="105" t="s">
        <v>369</v>
      </c>
    </row>
    <row r="37" spans="2:8" ht="15" customHeight="1" x14ac:dyDescent="0.2">
      <c r="B37" s="73"/>
      <c r="C37" s="77" t="s">
        <v>329</v>
      </c>
      <c r="D37" s="78"/>
      <c r="E37" s="78"/>
      <c r="F37" s="130"/>
      <c r="G37" s="70"/>
      <c r="H37" s="70"/>
    </row>
    <row r="38" spans="2:8" ht="15" customHeight="1" x14ac:dyDescent="0.2">
      <c r="B38" s="135"/>
      <c r="C38" s="136"/>
      <c r="D38" s="145" t="s">
        <v>332</v>
      </c>
      <c r="E38" s="139" t="s">
        <v>354</v>
      </c>
      <c r="F38" s="138">
        <v>0</v>
      </c>
      <c r="G38" s="70"/>
      <c r="H38" s="70"/>
    </row>
    <row r="39" spans="2:8" x14ac:dyDescent="0.2">
      <c r="B39" s="94"/>
      <c r="C39" s="95"/>
      <c r="D39" s="146" t="s">
        <v>76</v>
      </c>
      <c r="E39" s="137" t="s">
        <v>354</v>
      </c>
      <c r="F39" s="138">
        <v>5</v>
      </c>
      <c r="G39" s="70"/>
      <c r="H39" s="70"/>
    </row>
    <row r="40" spans="2:8" x14ac:dyDescent="0.2">
      <c r="B40" s="94"/>
      <c r="C40" s="95"/>
      <c r="D40" s="146" t="s">
        <v>77</v>
      </c>
      <c r="E40" s="137" t="s">
        <v>354</v>
      </c>
      <c r="F40" s="138">
        <v>15</v>
      </c>
      <c r="G40" s="70"/>
      <c r="H40" s="70"/>
    </row>
    <row r="41" spans="2:8" x14ac:dyDescent="0.2">
      <c r="B41" s="94"/>
      <c r="C41" s="95"/>
      <c r="D41" s="146" t="s">
        <v>78</v>
      </c>
      <c r="E41" s="137" t="s">
        <v>349</v>
      </c>
      <c r="F41" s="140">
        <v>8</v>
      </c>
      <c r="G41" s="70"/>
      <c r="H41" s="70"/>
    </row>
    <row r="42" spans="2:8" x14ac:dyDescent="0.2">
      <c r="B42" s="141"/>
      <c r="C42" s="142"/>
      <c r="D42" s="147" t="s">
        <v>79</v>
      </c>
      <c r="E42" s="143" t="s">
        <v>80</v>
      </c>
      <c r="F42" s="144">
        <v>0.5</v>
      </c>
      <c r="G42" s="70"/>
      <c r="H42" s="70"/>
    </row>
    <row r="43" spans="2:8" ht="15" customHeight="1" x14ac:dyDescent="0.2">
      <c r="B43" s="73"/>
      <c r="C43" s="77" t="s">
        <v>331</v>
      </c>
      <c r="D43" s="78"/>
      <c r="E43" s="78"/>
      <c r="F43" s="130"/>
      <c r="G43" s="70"/>
      <c r="H43" s="70"/>
    </row>
    <row r="44" spans="2:8" x14ac:dyDescent="0.2">
      <c r="B44" s="94"/>
      <c r="C44" s="95"/>
      <c r="D44" s="96" t="s">
        <v>370</v>
      </c>
      <c r="E44" s="137" t="s">
        <v>371</v>
      </c>
      <c r="F44" s="138">
        <v>85</v>
      </c>
      <c r="G44" s="70"/>
      <c r="H44" s="70"/>
    </row>
    <row r="45" spans="2:8" x14ac:dyDescent="0.2">
      <c r="B45" s="119"/>
      <c r="C45" s="120"/>
      <c r="D45" s="121" t="s">
        <v>334</v>
      </c>
      <c r="E45" s="122" t="s">
        <v>354</v>
      </c>
      <c r="F45" s="131">
        <v>8</v>
      </c>
      <c r="G45" s="70"/>
      <c r="H45" s="70"/>
    </row>
  </sheetData>
  <protectedRanges>
    <protectedRange sqref="F19:F21 F23:F27 F29:F32" name="Rahmenbed"/>
  </protectedRanges>
  <mergeCells count="6">
    <mergeCell ref="B7:F7"/>
    <mergeCell ref="B35:F35"/>
    <mergeCell ref="B36:D36"/>
    <mergeCell ref="B8:D8"/>
    <mergeCell ref="B13:B14"/>
    <mergeCell ref="B16:F16"/>
  </mergeCells>
  <phoneticPr fontId="7" type="noConversion"/>
  <pageMargins left="0.98425196850393704" right="0.39370078740157483" top="0.39370078740157483" bottom="0.47244094488188981" header="0.31496062992125984" footer="0.31496062992125984"/>
  <pageSetup paperSize="9" orientation="portrait" horizontalDpi="1200" verticalDpi="1200" r:id="rId1"/>
  <headerFooter alignWithMargins="0">
    <oddFooter>&amp;L&amp;8&amp;Z&amp;F</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F118"/>
  <sheetViews>
    <sheetView showGridLines="0" workbookViewId="0">
      <selection activeCell="A3" sqref="A3"/>
    </sheetView>
  </sheetViews>
  <sheetFormatPr baseColWidth="10" defaultColWidth="11.42578125" defaultRowHeight="12.75" x14ac:dyDescent="0.2"/>
  <cols>
    <col min="1" max="3" width="7" style="23" customWidth="1"/>
    <col min="4" max="4" width="26.28515625" style="23" customWidth="1"/>
    <col min="5" max="6" width="7.5703125" style="23" customWidth="1"/>
    <col min="7" max="7" width="4.42578125" customWidth="1"/>
  </cols>
  <sheetData>
    <row r="1" spans="1:6" s="20" customFormat="1" ht="18" x14ac:dyDescent="0.25">
      <c r="A1" s="22" t="s">
        <v>294</v>
      </c>
      <c r="B1" s="22"/>
      <c r="C1" s="22"/>
      <c r="D1" s="22"/>
      <c r="E1" s="22"/>
      <c r="F1" s="22"/>
    </row>
    <row r="2" spans="1:6" ht="7.5" customHeight="1" x14ac:dyDescent="0.2"/>
    <row r="3" spans="1:6" ht="17.25" customHeight="1" x14ac:dyDescent="0.2">
      <c r="A3" s="23" t="s">
        <v>295</v>
      </c>
      <c r="E3" s="24" t="s">
        <v>292</v>
      </c>
    </row>
    <row r="4" spans="1:6" ht="7.5" customHeight="1" x14ac:dyDescent="0.2"/>
    <row r="5" spans="1:6" ht="18" customHeight="1" thickBot="1" x14ac:dyDescent="0.25">
      <c r="A5" s="36" t="s">
        <v>297</v>
      </c>
    </row>
    <row r="6" spans="1:6" ht="25.5" customHeight="1" x14ac:dyDescent="0.2">
      <c r="A6" s="58" t="s">
        <v>296</v>
      </c>
      <c r="B6" s="59" t="s">
        <v>178</v>
      </c>
      <c r="C6" s="59" t="s">
        <v>179</v>
      </c>
      <c r="D6" s="60" t="s">
        <v>180</v>
      </c>
      <c r="E6" s="61" t="s">
        <v>181</v>
      </c>
      <c r="F6" s="62" t="s">
        <v>182</v>
      </c>
    </row>
    <row r="7" spans="1:6" s="217" customFormat="1" ht="20.25" customHeight="1" thickBot="1" x14ac:dyDescent="0.25">
      <c r="A7" s="215">
        <v>1</v>
      </c>
      <c r="B7" s="216">
        <f>VLOOKUP($A$7,$A$10:$F$118,2,FALSE)</f>
        <v>0</v>
      </c>
      <c r="C7" s="216">
        <f>VLOOKUP($A$7,$A$10:$F$118,3,FALSE)</f>
        <v>0</v>
      </c>
      <c r="D7" s="216">
        <f>VLOOKUP($A$7,$A$10:$F$118,4,FALSE)</f>
        <v>0</v>
      </c>
      <c r="E7" s="216">
        <f>VLOOKUP($A$7,$A$10:$F$118,5,FALSE)</f>
        <v>0</v>
      </c>
      <c r="F7" s="218">
        <f>VLOOKUP($A$7,$A$10:$F$118,6,FALSE)</f>
        <v>0</v>
      </c>
    </row>
    <row r="8" spans="1:6" ht="15.75" customHeight="1" thickBot="1" x14ac:dyDescent="0.25"/>
    <row r="9" spans="1:6" ht="25.5" customHeight="1" x14ac:dyDescent="0.2">
      <c r="A9" s="204" t="s">
        <v>296</v>
      </c>
      <c r="B9" s="205" t="s">
        <v>178</v>
      </c>
      <c r="C9" s="205" t="s">
        <v>179</v>
      </c>
      <c r="D9" s="206" t="s">
        <v>180</v>
      </c>
      <c r="E9" s="207" t="s">
        <v>181</v>
      </c>
      <c r="F9" s="208" t="s">
        <v>182</v>
      </c>
    </row>
    <row r="10" spans="1:6" ht="14.25" customHeight="1" x14ac:dyDescent="0.2">
      <c r="A10" s="209">
        <v>1</v>
      </c>
      <c r="B10" s="25"/>
      <c r="C10" s="25"/>
      <c r="D10" s="35"/>
      <c r="E10" s="27"/>
      <c r="F10" s="210"/>
    </row>
    <row r="11" spans="1:6" ht="14.25" customHeight="1" x14ac:dyDescent="0.2">
      <c r="A11" s="209">
        <v>2</v>
      </c>
      <c r="B11" s="25">
        <v>201</v>
      </c>
      <c r="C11" s="25">
        <v>32</v>
      </c>
      <c r="D11" s="26" t="s">
        <v>183</v>
      </c>
      <c r="E11" s="27">
        <v>1051</v>
      </c>
      <c r="F11" s="210" t="s">
        <v>373</v>
      </c>
    </row>
    <row r="12" spans="1:6" ht="14.25" customHeight="1" x14ac:dyDescent="0.2">
      <c r="A12" s="209">
        <v>3</v>
      </c>
      <c r="B12" s="25">
        <v>301</v>
      </c>
      <c r="C12" s="25">
        <v>10</v>
      </c>
      <c r="D12" s="26" t="s">
        <v>185</v>
      </c>
      <c r="E12" s="27">
        <v>1021</v>
      </c>
      <c r="F12" s="210" t="s">
        <v>374</v>
      </c>
    </row>
    <row r="13" spans="1:6" ht="14.25" customHeight="1" x14ac:dyDescent="0.2">
      <c r="A13" s="209">
        <v>4</v>
      </c>
      <c r="B13" s="25">
        <v>501</v>
      </c>
      <c r="C13" s="25">
        <v>78</v>
      </c>
      <c r="D13" s="26" t="s">
        <v>188</v>
      </c>
      <c r="E13" s="27">
        <v>1121</v>
      </c>
      <c r="F13" s="210" t="s">
        <v>375</v>
      </c>
    </row>
    <row r="14" spans="1:6" ht="14.25" customHeight="1" x14ac:dyDescent="0.2">
      <c r="A14" s="209">
        <v>5</v>
      </c>
      <c r="B14" s="25">
        <v>502</v>
      </c>
      <c r="C14" s="25">
        <v>79</v>
      </c>
      <c r="D14" s="26" t="s">
        <v>190</v>
      </c>
      <c r="E14" s="27">
        <v>1122</v>
      </c>
      <c r="F14" s="210" t="s">
        <v>376</v>
      </c>
    </row>
    <row r="15" spans="1:6" ht="14.25" customHeight="1" x14ac:dyDescent="0.2">
      <c r="A15" s="209">
        <v>6</v>
      </c>
      <c r="B15" s="25">
        <v>503</v>
      </c>
      <c r="C15" s="25">
        <v>80</v>
      </c>
      <c r="D15" s="26" t="s">
        <v>192</v>
      </c>
      <c r="E15" s="27">
        <v>1123</v>
      </c>
      <c r="F15" s="210" t="s">
        <v>377</v>
      </c>
    </row>
    <row r="16" spans="1:6" ht="14.25" customHeight="1" x14ac:dyDescent="0.2">
      <c r="A16" s="209">
        <v>7</v>
      </c>
      <c r="B16" s="25">
        <v>302</v>
      </c>
      <c r="C16" s="25">
        <v>11</v>
      </c>
      <c r="D16" s="26" t="s">
        <v>194</v>
      </c>
      <c r="E16" s="27">
        <v>1022</v>
      </c>
      <c r="F16" s="210" t="s">
        <v>378</v>
      </c>
    </row>
    <row r="17" spans="1:6" ht="14.25" customHeight="1" x14ac:dyDescent="0.2">
      <c r="A17" s="209">
        <v>8</v>
      </c>
      <c r="B17" s="25">
        <v>303</v>
      </c>
      <c r="C17" s="25">
        <v>12</v>
      </c>
      <c r="D17" s="26" t="s">
        <v>196</v>
      </c>
      <c r="E17" s="27">
        <v>1023</v>
      </c>
      <c r="F17" s="210" t="s">
        <v>379</v>
      </c>
    </row>
    <row r="18" spans="1:6" ht="14.25" customHeight="1" x14ac:dyDescent="0.2">
      <c r="A18" s="209">
        <v>9</v>
      </c>
      <c r="B18" s="25">
        <v>401</v>
      </c>
      <c r="C18" s="25">
        <v>51</v>
      </c>
      <c r="D18" s="26" t="s">
        <v>198</v>
      </c>
      <c r="E18" s="27">
        <v>1081</v>
      </c>
      <c r="F18" s="210" t="s">
        <v>380</v>
      </c>
    </row>
    <row r="19" spans="1:6" ht="14.25" customHeight="1" x14ac:dyDescent="0.2">
      <c r="A19" s="209">
        <v>10</v>
      </c>
      <c r="B19" s="25">
        <v>202</v>
      </c>
      <c r="C19" s="25">
        <v>33</v>
      </c>
      <c r="D19" s="26" t="s">
        <v>200</v>
      </c>
      <c r="E19" s="27">
        <v>1052</v>
      </c>
      <c r="F19" s="210" t="s">
        <v>381</v>
      </c>
    </row>
    <row r="20" spans="1:6" ht="14.25" customHeight="1" x14ac:dyDescent="0.2">
      <c r="A20" s="209">
        <v>11</v>
      </c>
      <c r="B20" s="25">
        <v>504</v>
      </c>
      <c r="C20" s="25">
        <v>81</v>
      </c>
      <c r="D20" s="26" t="s">
        <v>202</v>
      </c>
      <c r="E20" s="27">
        <v>1125</v>
      </c>
      <c r="F20" s="210" t="s">
        <v>382</v>
      </c>
    </row>
    <row r="21" spans="1:6" ht="14.25" customHeight="1" x14ac:dyDescent="0.2">
      <c r="A21" s="209">
        <v>12</v>
      </c>
      <c r="B21" s="25">
        <v>402</v>
      </c>
      <c r="C21" s="25">
        <v>52</v>
      </c>
      <c r="D21" s="26" t="s">
        <v>204</v>
      </c>
      <c r="E21" s="27">
        <v>1082</v>
      </c>
      <c r="F21" s="210" t="s">
        <v>383</v>
      </c>
    </row>
    <row r="22" spans="1:6" ht="14.25" customHeight="1" x14ac:dyDescent="0.2">
      <c r="A22" s="209">
        <v>13</v>
      </c>
      <c r="B22" s="25">
        <v>403</v>
      </c>
      <c r="C22" s="25">
        <v>53</v>
      </c>
      <c r="D22" s="26" t="s">
        <v>206</v>
      </c>
      <c r="E22" s="27">
        <v>1083</v>
      </c>
      <c r="F22" s="210" t="s">
        <v>384</v>
      </c>
    </row>
    <row r="23" spans="1:6" ht="14.25" customHeight="1" x14ac:dyDescent="0.2">
      <c r="A23" s="209">
        <v>14</v>
      </c>
      <c r="B23" s="25">
        <v>505</v>
      </c>
      <c r="C23" s="25">
        <v>82</v>
      </c>
      <c r="D23" s="26" t="s">
        <v>208</v>
      </c>
      <c r="E23" s="27">
        <v>1125</v>
      </c>
      <c r="F23" s="210" t="s">
        <v>385</v>
      </c>
    </row>
    <row r="24" spans="1:6" ht="14.25" customHeight="1" x14ac:dyDescent="0.2">
      <c r="A24" s="209">
        <v>15</v>
      </c>
      <c r="B24" s="25">
        <v>203</v>
      </c>
      <c r="C24" s="25">
        <v>34</v>
      </c>
      <c r="D24" s="26" t="s">
        <v>210</v>
      </c>
      <c r="E24" s="27">
        <v>1053</v>
      </c>
      <c r="F24" s="210" t="s">
        <v>386</v>
      </c>
    </row>
    <row r="25" spans="1:6" ht="14.25" customHeight="1" x14ac:dyDescent="0.2">
      <c r="A25" s="209">
        <v>16</v>
      </c>
      <c r="B25" s="25">
        <v>601</v>
      </c>
      <c r="C25" s="25">
        <v>1</v>
      </c>
      <c r="D25" s="26" t="s">
        <v>212</v>
      </c>
      <c r="E25" s="27">
        <v>1001</v>
      </c>
      <c r="F25" s="210" t="s">
        <v>387</v>
      </c>
    </row>
    <row r="26" spans="1:6" ht="14.25" customHeight="1" x14ac:dyDescent="0.2">
      <c r="A26" s="209">
        <v>17</v>
      </c>
      <c r="B26" s="25">
        <v>506</v>
      </c>
      <c r="C26" s="25">
        <v>83</v>
      </c>
      <c r="D26" s="26" t="s">
        <v>214</v>
      </c>
      <c r="E26" s="27">
        <v>1126</v>
      </c>
      <c r="F26" s="210" t="s">
        <v>388</v>
      </c>
    </row>
    <row r="27" spans="1:6" ht="14.25" customHeight="1" x14ac:dyDescent="0.2">
      <c r="A27" s="209">
        <v>18</v>
      </c>
      <c r="B27" s="25">
        <v>204</v>
      </c>
      <c r="C27" s="25">
        <v>35</v>
      </c>
      <c r="D27" s="26" t="s">
        <v>216</v>
      </c>
      <c r="E27" s="27">
        <v>1054</v>
      </c>
      <c r="F27" s="210" t="s">
        <v>389</v>
      </c>
    </row>
    <row r="28" spans="1:6" ht="14.25" customHeight="1" x14ac:dyDescent="0.2">
      <c r="A28" s="209">
        <v>19</v>
      </c>
      <c r="B28" s="25">
        <v>507</v>
      </c>
      <c r="C28" s="25">
        <v>84</v>
      </c>
      <c r="D28" s="26" t="s">
        <v>218</v>
      </c>
      <c r="E28" s="27">
        <v>1127</v>
      </c>
      <c r="F28" s="210" t="s">
        <v>390</v>
      </c>
    </row>
    <row r="29" spans="1:6" ht="14.25" customHeight="1" x14ac:dyDescent="0.2">
      <c r="A29" s="209">
        <v>20</v>
      </c>
      <c r="B29" s="25">
        <v>404</v>
      </c>
      <c r="C29" s="25">
        <v>54</v>
      </c>
      <c r="D29" s="26" t="s">
        <v>220</v>
      </c>
      <c r="E29" s="27">
        <v>1084</v>
      </c>
      <c r="F29" s="210" t="s">
        <v>391</v>
      </c>
    </row>
    <row r="30" spans="1:6" ht="14.25" customHeight="1" x14ac:dyDescent="0.2">
      <c r="A30" s="209">
        <v>21</v>
      </c>
      <c r="B30" s="25">
        <v>304</v>
      </c>
      <c r="C30" s="25">
        <v>13</v>
      </c>
      <c r="D30" s="26" t="s">
        <v>222</v>
      </c>
      <c r="E30" s="27">
        <v>1024</v>
      </c>
      <c r="F30" s="210" t="s">
        <v>392</v>
      </c>
    </row>
    <row r="31" spans="1:6" ht="14.25" customHeight="1" x14ac:dyDescent="0.2">
      <c r="A31" s="209">
        <v>22</v>
      </c>
      <c r="B31" s="25">
        <v>602</v>
      </c>
      <c r="C31" s="25">
        <v>2</v>
      </c>
      <c r="D31" s="26" t="s">
        <v>224</v>
      </c>
      <c r="E31" s="27">
        <v>1002</v>
      </c>
      <c r="F31" s="210" t="s">
        <v>393</v>
      </c>
    </row>
    <row r="32" spans="1:6" ht="14.25" customHeight="1" x14ac:dyDescent="0.2">
      <c r="A32" s="209">
        <v>23</v>
      </c>
      <c r="B32" s="25">
        <v>305</v>
      </c>
      <c r="C32" s="25">
        <v>14</v>
      </c>
      <c r="D32" s="26" t="s">
        <v>226</v>
      </c>
      <c r="E32" s="27">
        <v>1025</v>
      </c>
      <c r="F32" s="210" t="s">
        <v>394</v>
      </c>
    </row>
    <row r="33" spans="1:6" ht="14.25" customHeight="1" x14ac:dyDescent="0.2">
      <c r="A33" s="209">
        <v>24</v>
      </c>
      <c r="B33" s="25">
        <v>306</v>
      </c>
      <c r="C33" s="25">
        <v>15</v>
      </c>
      <c r="D33" s="26" t="s">
        <v>228</v>
      </c>
      <c r="E33" s="27">
        <v>1026</v>
      </c>
      <c r="F33" s="210" t="s">
        <v>395</v>
      </c>
    </row>
    <row r="34" spans="1:6" ht="14.25" customHeight="1" x14ac:dyDescent="0.2">
      <c r="A34" s="209">
        <v>25</v>
      </c>
      <c r="B34" s="25">
        <v>603</v>
      </c>
      <c r="C34" s="25">
        <v>3</v>
      </c>
      <c r="D34" s="26" t="s">
        <v>230</v>
      </c>
      <c r="E34" s="27">
        <v>1003</v>
      </c>
      <c r="F34" s="210" t="s">
        <v>396</v>
      </c>
    </row>
    <row r="35" spans="1:6" ht="14.25" customHeight="1" x14ac:dyDescent="0.2">
      <c r="A35" s="209">
        <v>26</v>
      </c>
      <c r="B35" s="25">
        <v>508</v>
      </c>
      <c r="C35" s="25">
        <v>85</v>
      </c>
      <c r="D35" s="26" t="s">
        <v>232</v>
      </c>
      <c r="E35" s="27">
        <v>1128</v>
      </c>
      <c r="F35" s="210" t="s">
        <v>397</v>
      </c>
    </row>
    <row r="36" spans="1:6" ht="14.25" customHeight="1" x14ac:dyDescent="0.2">
      <c r="A36" s="209">
        <v>27</v>
      </c>
      <c r="B36" s="25">
        <v>509</v>
      </c>
      <c r="C36" s="25">
        <v>86</v>
      </c>
      <c r="D36" s="26" t="s">
        <v>234</v>
      </c>
      <c r="E36" s="27">
        <v>1129</v>
      </c>
      <c r="F36" s="210" t="s">
        <v>398</v>
      </c>
    </row>
    <row r="37" spans="1:6" ht="14.25" customHeight="1" x14ac:dyDescent="0.2">
      <c r="A37" s="209">
        <v>28</v>
      </c>
      <c r="B37" s="25">
        <v>604</v>
      </c>
      <c r="C37" s="25">
        <v>4</v>
      </c>
      <c r="D37" s="26" t="s">
        <v>236</v>
      </c>
      <c r="E37" s="27">
        <v>1004</v>
      </c>
      <c r="F37" s="210" t="s">
        <v>399</v>
      </c>
    </row>
    <row r="38" spans="1:6" ht="14.25" customHeight="1" x14ac:dyDescent="0.2">
      <c r="A38" s="209">
        <v>29</v>
      </c>
      <c r="B38" s="25">
        <v>307</v>
      </c>
      <c r="C38" s="25">
        <v>16</v>
      </c>
      <c r="D38" s="26" t="s">
        <v>238</v>
      </c>
      <c r="E38" s="27">
        <v>1030</v>
      </c>
      <c r="F38" s="210" t="s">
        <v>400</v>
      </c>
    </row>
    <row r="39" spans="1:6" ht="14.25" customHeight="1" x14ac:dyDescent="0.2">
      <c r="A39" s="209">
        <v>30</v>
      </c>
      <c r="B39" s="25">
        <v>510</v>
      </c>
      <c r="C39" s="25">
        <v>87</v>
      </c>
      <c r="D39" s="26" t="s">
        <v>240</v>
      </c>
      <c r="E39" s="27">
        <v>1130</v>
      </c>
      <c r="F39" s="210" t="s">
        <v>401</v>
      </c>
    </row>
    <row r="40" spans="1:6" ht="14.25" customHeight="1" x14ac:dyDescent="0.2">
      <c r="A40" s="209">
        <v>31</v>
      </c>
      <c r="B40" s="25">
        <v>405</v>
      </c>
      <c r="C40" s="25">
        <v>55</v>
      </c>
      <c r="D40" s="26" t="s">
        <v>242</v>
      </c>
      <c r="E40" s="27">
        <v>1085</v>
      </c>
      <c r="F40" s="210" t="s">
        <v>402</v>
      </c>
    </row>
    <row r="41" spans="1:6" ht="14.25" customHeight="1" x14ac:dyDescent="0.2">
      <c r="A41" s="209">
        <v>32</v>
      </c>
      <c r="B41" s="25">
        <v>205</v>
      </c>
      <c r="C41" s="25">
        <v>36</v>
      </c>
      <c r="D41" s="26" t="s">
        <v>244</v>
      </c>
      <c r="E41" s="27">
        <v>1055</v>
      </c>
      <c r="F41" s="210" t="s">
        <v>403</v>
      </c>
    </row>
    <row r="42" spans="1:6" ht="14.25" customHeight="1" x14ac:dyDescent="0.2">
      <c r="A42" s="209">
        <v>33</v>
      </c>
      <c r="B42" s="25">
        <v>206</v>
      </c>
      <c r="C42" s="25">
        <v>37</v>
      </c>
      <c r="D42" s="26" t="s">
        <v>246</v>
      </c>
      <c r="E42" s="27">
        <v>1056</v>
      </c>
      <c r="F42" s="210" t="s">
        <v>404</v>
      </c>
    </row>
    <row r="43" spans="1:6" ht="14.25" customHeight="1" x14ac:dyDescent="0.2">
      <c r="A43" s="209">
        <v>34</v>
      </c>
      <c r="B43" s="25">
        <v>511</v>
      </c>
      <c r="C43" s="25">
        <v>88</v>
      </c>
      <c r="D43" s="26" t="s">
        <v>248</v>
      </c>
      <c r="E43" s="27">
        <v>1131</v>
      </c>
      <c r="F43" s="210" t="s">
        <v>405</v>
      </c>
    </row>
    <row r="44" spans="1:6" ht="14.25" customHeight="1" x14ac:dyDescent="0.2">
      <c r="A44" s="209">
        <v>35</v>
      </c>
      <c r="B44" s="25">
        <v>406</v>
      </c>
      <c r="C44" s="25">
        <v>56</v>
      </c>
      <c r="D44" s="26" t="s">
        <v>250</v>
      </c>
      <c r="E44" s="27">
        <v>1086</v>
      </c>
      <c r="F44" s="210" t="s">
        <v>406</v>
      </c>
    </row>
    <row r="45" spans="1:6" ht="14.25" customHeight="1" x14ac:dyDescent="0.2">
      <c r="A45" s="209">
        <v>36</v>
      </c>
      <c r="B45" s="25">
        <v>407</v>
      </c>
      <c r="C45" s="25">
        <v>57</v>
      </c>
      <c r="D45" s="26" t="s">
        <v>252</v>
      </c>
      <c r="E45" s="27">
        <v>1081</v>
      </c>
      <c r="F45" s="210" t="s">
        <v>407</v>
      </c>
    </row>
    <row r="46" spans="1:6" ht="14.25" customHeight="1" x14ac:dyDescent="0.2">
      <c r="A46" s="209">
        <v>37</v>
      </c>
      <c r="B46" s="25">
        <v>308</v>
      </c>
      <c r="C46" s="25">
        <v>17</v>
      </c>
      <c r="D46" s="26" t="s">
        <v>254</v>
      </c>
      <c r="E46" s="27">
        <v>1030</v>
      </c>
      <c r="F46" s="210" t="s">
        <v>408</v>
      </c>
    </row>
    <row r="47" spans="1:6" ht="14.25" customHeight="1" x14ac:dyDescent="0.2">
      <c r="A47" s="209">
        <v>38</v>
      </c>
      <c r="B47" s="25">
        <v>605</v>
      </c>
      <c r="C47" s="25">
        <v>5</v>
      </c>
      <c r="D47" s="26" t="s">
        <v>256</v>
      </c>
      <c r="E47" s="27">
        <v>1005</v>
      </c>
      <c r="F47" s="210" t="s">
        <v>409</v>
      </c>
    </row>
    <row r="48" spans="1:6" ht="14.25" customHeight="1" x14ac:dyDescent="0.2">
      <c r="A48" s="209">
        <v>39</v>
      </c>
      <c r="B48" s="25">
        <v>512</v>
      </c>
      <c r="C48" s="25">
        <v>89</v>
      </c>
      <c r="D48" s="26" t="s">
        <v>258</v>
      </c>
      <c r="E48" s="27">
        <v>1132</v>
      </c>
      <c r="F48" s="210" t="s">
        <v>410</v>
      </c>
    </row>
    <row r="49" spans="1:6" ht="14.25" customHeight="1" x14ac:dyDescent="0.2">
      <c r="A49" s="209">
        <v>40</v>
      </c>
      <c r="B49" s="25">
        <v>309</v>
      </c>
      <c r="C49" s="25">
        <v>18</v>
      </c>
      <c r="D49" s="26" t="s">
        <v>260</v>
      </c>
      <c r="E49" s="27">
        <v>1039</v>
      </c>
      <c r="F49" s="210" t="s">
        <v>411</v>
      </c>
    </row>
    <row r="50" spans="1:6" ht="14.25" customHeight="1" x14ac:dyDescent="0.2">
      <c r="A50" s="209">
        <v>41</v>
      </c>
      <c r="B50" s="25">
        <v>408</v>
      </c>
      <c r="C50" s="25">
        <v>58</v>
      </c>
      <c r="D50" s="26" t="s">
        <v>262</v>
      </c>
      <c r="E50" s="27">
        <v>1088</v>
      </c>
      <c r="F50" s="210" t="s">
        <v>412</v>
      </c>
    </row>
    <row r="51" spans="1:6" ht="14.25" customHeight="1" x14ac:dyDescent="0.2">
      <c r="A51" s="209">
        <v>42</v>
      </c>
      <c r="B51" s="28">
        <v>310</v>
      </c>
      <c r="C51" s="28">
        <v>19</v>
      </c>
      <c r="D51" s="29" t="s">
        <v>264</v>
      </c>
      <c r="E51" s="30">
        <v>1030</v>
      </c>
      <c r="F51" s="210" t="s">
        <v>413</v>
      </c>
    </row>
    <row r="52" spans="1:6" ht="14.25" customHeight="1" x14ac:dyDescent="0.2">
      <c r="A52" s="209">
        <v>43</v>
      </c>
      <c r="B52" s="25">
        <v>311</v>
      </c>
      <c r="C52" s="25">
        <v>20</v>
      </c>
      <c r="D52" s="26" t="s">
        <v>266</v>
      </c>
      <c r="E52" s="27">
        <v>1031</v>
      </c>
      <c r="F52" s="210" t="s">
        <v>414</v>
      </c>
    </row>
    <row r="53" spans="1:6" ht="14.25" customHeight="1" x14ac:dyDescent="0.2">
      <c r="A53" s="209">
        <v>44</v>
      </c>
      <c r="B53" s="25">
        <v>312</v>
      </c>
      <c r="C53" s="25">
        <v>21</v>
      </c>
      <c r="D53" s="26" t="s">
        <v>268</v>
      </c>
      <c r="E53" s="27">
        <v>1032</v>
      </c>
      <c r="F53" s="210" t="s">
        <v>415</v>
      </c>
    </row>
    <row r="54" spans="1:6" ht="14.25" customHeight="1" x14ac:dyDescent="0.2">
      <c r="A54" s="209">
        <v>45</v>
      </c>
      <c r="B54" s="25">
        <v>207</v>
      </c>
      <c r="C54" s="25">
        <v>38</v>
      </c>
      <c r="D54" s="26" t="s">
        <v>270</v>
      </c>
      <c r="E54" s="27">
        <v>1057</v>
      </c>
      <c r="F54" s="210" t="s">
        <v>416</v>
      </c>
    </row>
    <row r="55" spans="1:6" ht="14.25" customHeight="1" x14ac:dyDescent="0.2">
      <c r="A55" s="209">
        <v>46</v>
      </c>
      <c r="B55" s="25">
        <v>208</v>
      </c>
      <c r="C55" s="25">
        <v>39</v>
      </c>
      <c r="D55" s="26" t="s">
        <v>272</v>
      </c>
      <c r="E55" s="27">
        <v>1058</v>
      </c>
      <c r="F55" s="210" t="s">
        <v>417</v>
      </c>
    </row>
    <row r="56" spans="1:6" ht="14.25" customHeight="1" x14ac:dyDescent="0.2">
      <c r="A56" s="209">
        <v>47</v>
      </c>
      <c r="B56" s="25">
        <v>313</v>
      </c>
      <c r="C56" s="25">
        <v>22</v>
      </c>
      <c r="D56" s="26" t="s">
        <v>274</v>
      </c>
      <c r="E56" s="27">
        <v>1033</v>
      </c>
      <c r="F56" s="210" t="s">
        <v>418</v>
      </c>
    </row>
    <row r="57" spans="1:6" ht="14.25" customHeight="1" x14ac:dyDescent="0.2">
      <c r="A57" s="209">
        <v>48</v>
      </c>
      <c r="B57" s="25">
        <v>409</v>
      </c>
      <c r="C57" s="25">
        <v>59</v>
      </c>
      <c r="D57" s="26" t="s">
        <v>276</v>
      </c>
      <c r="E57" s="27">
        <v>1089</v>
      </c>
      <c r="F57" s="210" t="s">
        <v>419</v>
      </c>
    </row>
    <row r="58" spans="1:6" ht="14.25" customHeight="1" x14ac:dyDescent="0.2">
      <c r="A58" s="209">
        <v>49</v>
      </c>
      <c r="B58" s="25">
        <v>513</v>
      </c>
      <c r="C58" s="25">
        <v>90</v>
      </c>
      <c r="D58" s="26" t="s">
        <v>278</v>
      </c>
      <c r="E58" s="27">
        <v>1128</v>
      </c>
      <c r="F58" s="210" t="s">
        <v>420</v>
      </c>
    </row>
    <row r="59" spans="1:6" ht="14.25" customHeight="1" x14ac:dyDescent="0.2">
      <c r="A59" s="209">
        <v>50</v>
      </c>
      <c r="B59" s="25">
        <v>209</v>
      </c>
      <c r="C59" s="25">
        <v>40</v>
      </c>
      <c r="D59" s="26" t="s">
        <v>280</v>
      </c>
      <c r="E59" s="27">
        <v>1059</v>
      </c>
      <c r="F59" s="210" t="s">
        <v>421</v>
      </c>
    </row>
    <row r="60" spans="1:6" ht="14.25" customHeight="1" x14ac:dyDescent="0.2">
      <c r="A60" s="209">
        <v>51</v>
      </c>
      <c r="B60" s="25">
        <v>410</v>
      </c>
      <c r="C60" s="25">
        <v>60</v>
      </c>
      <c r="D60" s="26" t="s">
        <v>284</v>
      </c>
      <c r="E60" s="31">
        <v>1104</v>
      </c>
      <c r="F60" s="210" t="s">
        <v>422</v>
      </c>
    </row>
    <row r="61" spans="1:6" ht="14.25" customHeight="1" x14ac:dyDescent="0.2">
      <c r="A61" s="209">
        <v>52</v>
      </c>
      <c r="B61" s="25">
        <v>514</v>
      </c>
      <c r="C61" s="25">
        <v>91</v>
      </c>
      <c r="D61" s="26" t="s">
        <v>286</v>
      </c>
      <c r="E61" s="27">
        <v>1140</v>
      </c>
      <c r="F61" s="210" t="s">
        <v>423</v>
      </c>
    </row>
    <row r="62" spans="1:6" ht="14.25" customHeight="1" x14ac:dyDescent="0.2">
      <c r="A62" s="209">
        <v>53</v>
      </c>
      <c r="B62" s="25">
        <v>314</v>
      </c>
      <c r="C62" s="25">
        <v>23</v>
      </c>
      <c r="D62" s="26" t="s">
        <v>288</v>
      </c>
      <c r="E62" s="27">
        <v>1032</v>
      </c>
      <c r="F62" s="210" t="s">
        <v>424</v>
      </c>
    </row>
    <row r="63" spans="1:6" ht="14.25" customHeight="1" x14ac:dyDescent="0.2">
      <c r="A63" s="209">
        <v>54</v>
      </c>
      <c r="B63" s="25">
        <v>210</v>
      </c>
      <c r="C63" s="25">
        <v>41</v>
      </c>
      <c r="D63" s="26" t="s">
        <v>290</v>
      </c>
      <c r="E63" s="27">
        <v>1061</v>
      </c>
      <c r="F63" s="210" t="s">
        <v>425</v>
      </c>
    </row>
    <row r="64" spans="1:6" s="21" customFormat="1" x14ac:dyDescent="0.2">
      <c r="A64" s="209">
        <v>55</v>
      </c>
      <c r="B64" s="25">
        <v>515</v>
      </c>
      <c r="C64" s="25">
        <v>92</v>
      </c>
      <c r="D64" s="26" t="s">
        <v>184</v>
      </c>
      <c r="E64" s="27">
        <v>1135</v>
      </c>
      <c r="F64" s="210" t="s">
        <v>426</v>
      </c>
    </row>
    <row r="65" spans="1:6" s="21" customFormat="1" ht="24" x14ac:dyDescent="0.2">
      <c r="A65" s="209">
        <v>56</v>
      </c>
      <c r="B65" s="25" t="s">
        <v>186</v>
      </c>
      <c r="C65" s="25">
        <v>42</v>
      </c>
      <c r="D65" s="26" t="s">
        <v>187</v>
      </c>
      <c r="E65" s="27">
        <v>1061</v>
      </c>
      <c r="F65" s="210" t="s">
        <v>427</v>
      </c>
    </row>
    <row r="66" spans="1:6" s="21" customFormat="1" x14ac:dyDescent="0.2">
      <c r="A66" s="209">
        <v>57</v>
      </c>
      <c r="B66" s="25">
        <v>211</v>
      </c>
      <c r="C66" s="25">
        <v>43</v>
      </c>
      <c r="D66" s="26" t="s">
        <v>189</v>
      </c>
      <c r="E66" s="27">
        <v>1062</v>
      </c>
      <c r="F66" s="210" t="s">
        <v>428</v>
      </c>
    </row>
    <row r="67" spans="1:6" s="21" customFormat="1" x14ac:dyDescent="0.2">
      <c r="A67" s="209">
        <v>58</v>
      </c>
      <c r="B67" s="25">
        <v>606</v>
      </c>
      <c r="C67" s="25">
        <v>6</v>
      </c>
      <c r="D67" s="26" t="s">
        <v>191</v>
      </c>
      <c r="E67" s="27">
        <v>1006</v>
      </c>
      <c r="F67" s="210" t="s">
        <v>429</v>
      </c>
    </row>
    <row r="68" spans="1:6" s="21" customFormat="1" x14ac:dyDescent="0.2">
      <c r="A68" s="209">
        <v>59</v>
      </c>
      <c r="B68" s="25">
        <v>411</v>
      </c>
      <c r="C68" s="25">
        <v>61</v>
      </c>
      <c r="D68" s="26" t="s">
        <v>193</v>
      </c>
      <c r="E68" s="27">
        <v>1091</v>
      </c>
      <c r="F68" s="210" t="s">
        <v>430</v>
      </c>
    </row>
    <row r="69" spans="1:6" s="21" customFormat="1" x14ac:dyDescent="0.2">
      <c r="A69" s="209">
        <v>60</v>
      </c>
      <c r="B69" s="25">
        <v>212</v>
      </c>
      <c r="C69" s="25">
        <v>44</v>
      </c>
      <c r="D69" s="26" t="s">
        <v>195</v>
      </c>
      <c r="E69" s="27">
        <v>1063</v>
      </c>
      <c r="F69" s="210" t="s">
        <v>431</v>
      </c>
    </row>
    <row r="70" spans="1:6" s="21" customFormat="1" x14ac:dyDescent="0.2">
      <c r="A70" s="209">
        <v>61</v>
      </c>
      <c r="B70" s="25">
        <v>213</v>
      </c>
      <c r="C70" s="25">
        <v>45</v>
      </c>
      <c r="D70" s="26" t="s">
        <v>197</v>
      </c>
      <c r="E70" s="27">
        <v>1064</v>
      </c>
      <c r="F70" s="210" t="s">
        <v>432</v>
      </c>
    </row>
    <row r="71" spans="1:6" s="21" customFormat="1" x14ac:dyDescent="0.2">
      <c r="A71" s="209">
        <v>62</v>
      </c>
      <c r="B71" s="25">
        <v>516</v>
      </c>
      <c r="C71" s="25">
        <v>93</v>
      </c>
      <c r="D71" s="26" t="s">
        <v>199</v>
      </c>
      <c r="E71" s="27">
        <v>1136</v>
      </c>
      <c r="F71" s="210" t="s">
        <v>433</v>
      </c>
    </row>
    <row r="72" spans="1:6" s="21" customFormat="1" x14ac:dyDescent="0.2">
      <c r="A72" s="209">
        <v>63</v>
      </c>
      <c r="B72" s="25">
        <v>315</v>
      </c>
      <c r="C72" s="25">
        <v>24</v>
      </c>
      <c r="D72" s="26" t="s">
        <v>201</v>
      </c>
      <c r="E72" s="27">
        <v>1030</v>
      </c>
      <c r="F72" s="210" t="s">
        <v>434</v>
      </c>
    </row>
    <row r="73" spans="1:6" s="21" customFormat="1" x14ac:dyDescent="0.2">
      <c r="A73" s="209">
        <v>64</v>
      </c>
      <c r="B73" s="25">
        <v>316</v>
      </c>
      <c r="C73" s="25">
        <v>25</v>
      </c>
      <c r="D73" s="26" t="s">
        <v>203</v>
      </c>
      <c r="E73" s="27">
        <v>1030</v>
      </c>
      <c r="F73" s="210" t="s">
        <v>435</v>
      </c>
    </row>
    <row r="74" spans="1:6" s="21" customFormat="1" x14ac:dyDescent="0.2">
      <c r="A74" s="209">
        <v>65</v>
      </c>
      <c r="B74" s="25">
        <v>517</v>
      </c>
      <c r="C74" s="25">
        <v>94</v>
      </c>
      <c r="D74" s="26" t="s">
        <v>205</v>
      </c>
      <c r="E74" s="27">
        <v>1137</v>
      </c>
      <c r="F74" s="210" t="s">
        <v>436</v>
      </c>
    </row>
    <row r="75" spans="1:6" s="21" customFormat="1" x14ac:dyDescent="0.2">
      <c r="A75" s="209">
        <v>66</v>
      </c>
      <c r="B75" s="25">
        <v>412</v>
      </c>
      <c r="C75" s="25">
        <v>62</v>
      </c>
      <c r="D75" s="26" t="s">
        <v>207</v>
      </c>
      <c r="E75" s="27">
        <v>1092</v>
      </c>
      <c r="F75" s="210" t="s">
        <v>437</v>
      </c>
    </row>
    <row r="76" spans="1:6" x14ac:dyDescent="0.2">
      <c r="A76" s="209">
        <v>67</v>
      </c>
      <c r="B76" s="25">
        <v>413</v>
      </c>
      <c r="C76" s="25">
        <v>63</v>
      </c>
      <c r="D76" s="26" t="s">
        <v>209</v>
      </c>
      <c r="E76" s="27">
        <v>1093</v>
      </c>
      <c r="F76" s="210" t="s">
        <v>438</v>
      </c>
    </row>
    <row r="77" spans="1:6" x14ac:dyDescent="0.2">
      <c r="A77" s="209">
        <v>68</v>
      </c>
      <c r="B77" s="25">
        <v>414</v>
      </c>
      <c r="C77" s="25">
        <v>64</v>
      </c>
      <c r="D77" s="26" t="s">
        <v>211</v>
      </c>
      <c r="E77" s="27">
        <v>1094</v>
      </c>
      <c r="F77" s="210" t="s">
        <v>439</v>
      </c>
    </row>
    <row r="78" spans="1:6" x14ac:dyDescent="0.2">
      <c r="A78" s="209">
        <v>69</v>
      </c>
      <c r="B78" s="25">
        <v>415</v>
      </c>
      <c r="C78" s="25">
        <v>65</v>
      </c>
      <c r="D78" s="26" t="s">
        <v>213</v>
      </c>
      <c r="E78" s="27">
        <v>1095</v>
      </c>
      <c r="F78" s="210" t="s">
        <v>440</v>
      </c>
    </row>
    <row r="79" spans="1:6" x14ac:dyDescent="0.2">
      <c r="A79" s="209">
        <v>70</v>
      </c>
      <c r="B79" s="25">
        <v>518</v>
      </c>
      <c r="C79" s="25">
        <v>95</v>
      </c>
      <c r="D79" s="26" t="s">
        <v>215</v>
      </c>
      <c r="E79" s="27">
        <v>1138</v>
      </c>
      <c r="F79" s="210" t="s">
        <v>441</v>
      </c>
    </row>
    <row r="80" spans="1:6" x14ac:dyDescent="0.2">
      <c r="A80" s="209">
        <v>71</v>
      </c>
      <c r="B80" s="25">
        <v>519</v>
      </c>
      <c r="C80" s="25">
        <v>96</v>
      </c>
      <c r="D80" s="26" t="s">
        <v>217</v>
      </c>
      <c r="E80" s="27">
        <v>1139</v>
      </c>
      <c r="F80" s="210" t="s">
        <v>442</v>
      </c>
    </row>
    <row r="81" spans="1:6" x14ac:dyDescent="0.2">
      <c r="A81" s="209">
        <v>72</v>
      </c>
      <c r="B81" s="25">
        <v>416</v>
      </c>
      <c r="C81" s="25">
        <v>66</v>
      </c>
      <c r="D81" s="26" t="s">
        <v>219</v>
      </c>
      <c r="E81" s="27">
        <v>1096</v>
      </c>
      <c r="F81" s="210" t="s">
        <v>443</v>
      </c>
    </row>
    <row r="82" spans="1:6" x14ac:dyDescent="0.2">
      <c r="A82" s="209">
        <v>73</v>
      </c>
      <c r="B82" s="25">
        <v>317</v>
      </c>
      <c r="C82" s="25">
        <v>26</v>
      </c>
      <c r="D82" s="26" t="s">
        <v>221</v>
      </c>
      <c r="E82" s="27">
        <v>1037</v>
      </c>
      <c r="F82" s="210" t="s">
        <v>444</v>
      </c>
    </row>
    <row r="83" spans="1:6" x14ac:dyDescent="0.2">
      <c r="A83" s="209">
        <v>74</v>
      </c>
      <c r="B83" s="25">
        <v>520</v>
      </c>
      <c r="C83" s="25">
        <v>97</v>
      </c>
      <c r="D83" s="26" t="s">
        <v>223</v>
      </c>
      <c r="E83" s="27">
        <v>1140</v>
      </c>
      <c r="F83" s="210" t="s">
        <v>445</v>
      </c>
    </row>
    <row r="84" spans="1:6" x14ac:dyDescent="0.2">
      <c r="A84" s="209">
        <v>75</v>
      </c>
      <c r="B84" s="25">
        <v>318</v>
      </c>
      <c r="C84" s="25">
        <v>27</v>
      </c>
      <c r="D84" s="26" t="s">
        <v>225</v>
      </c>
      <c r="E84" s="27">
        <v>1030</v>
      </c>
      <c r="F84" s="210" t="s">
        <v>446</v>
      </c>
    </row>
    <row r="85" spans="1:6" x14ac:dyDescent="0.2">
      <c r="A85" s="209">
        <v>76</v>
      </c>
      <c r="B85" s="25">
        <v>521</v>
      </c>
      <c r="C85" s="25">
        <v>98</v>
      </c>
      <c r="D85" s="26" t="s">
        <v>227</v>
      </c>
      <c r="E85" s="27">
        <v>1140</v>
      </c>
      <c r="F85" s="210" t="s">
        <v>447</v>
      </c>
    </row>
    <row r="86" spans="1:6" x14ac:dyDescent="0.2">
      <c r="A86" s="209">
        <v>77</v>
      </c>
      <c r="B86" s="25">
        <v>417</v>
      </c>
      <c r="C86" s="25">
        <v>67</v>
      </c>
      <c r="D86" s="26" t="s">
        <v>229</v>
      </c>
      <c r="E86" s="27">
        <v>1097</v>
      </c>
      <c r="F86" s="210" t="s">
        <v>448</v>
      </c>
    </row>
    <row r="87" spans="1:6" x14ac:dyDescent="0.2">
      <c r="A87" s="209">
        <v>78</v>
      </c>
      <c r="B87" s="25">
        <v>522</v>
      </c>
      <c r="C87" s="25">
        <v>99</v>
      </c>
      <c r="D87" s="26" t="s">
        <v>231</v>
      </c>
      <c r="E87" s="27">
        <v>1142</v>
      </c>
      <c r="F87" s="210" t="s">
        <v>449</v>
      </c>
    </row>
    <row r="88" spans="1:6" x14ac:dyDescent="0.2">
      <c r="A88" s="209">
        <v>79</v>
      </c>
      <c r="B88" s="25">
        <v>319</v>
      </c>
      <c r="C88" s="25">
        <v>28</v>
      </c>
      <c r="D88" s="26" t="s">
        <v>233</v>
      </c>
      <c r="E88" s="27">
        <v>1039</v>
      </c>
      <c r="F88" s="210" t="s">
        <v>450</v>
      </c>
    </row>
    <row r="89" spans="1:6" x14ac:dyDescent="0.2">
      <c r="A89" s="209">
        <v>80</v>
      </c>
      <c r="B89" s="25">
        <v>607</v>
      </c>
      <c r="C89" s="25">
        <v>7</v>
      </c>
      <c r="D89" s="26" t="s">
        <v>235</v>
      </c>
      <c r="E89" s="27">
        <v>1007</v>
      </c>
      <c r="F89" s="210" t="s">
        <v>451</v>
      </c>
    </row>
    <row r="90" spans="1:6" x14ac:dyDescent="0.2">
      <c r="A90" s="209">
        <v>81</v>
      </c>
      <c r="B90" s="25">
        <v>214</v>
      </c>
      <c r="C90" s="25">
        <v>46</v>
      </c>
      <c r="D90" s="26" t="s">
        <v>237</v>
      </c>
      <c r="E90" s="27">
        <v>1065</v>
      </c>
      <c r="F90" s="210" t="s">
        <v>452</v>
      </c>
    </row>
    <row r="91" spans="1:6" x14ac:dyDescent="0.2">
      <c r="A91" s="209">
        <v>82</v>
      </c>
      <c r="B91" s="25">
        <v>320</v>
      </c>
      <c r="C91" s="25">
        <v>29</v>
      </c>
      <c r="D91" s="26" t="s">
        <v>239</v>
      </c>
      <c r="E91" s="27">
        <v>1040</v>
      </c>
      <c r="F91" s="210" t="s">
        <v>453</v>
      </c>
    </row>
    <row r="92" spans="1:6" x14ac:dyDescent="0.2">
      <c r="A92" s="209">
        <v>83</v>
      </c>
      <c r="B92" s="25">
        <v>418</v>
      </c>
      <c r="C92" s="25">
        <v>68</v>
      </c>
      <c r="D92" s="26" t="s">
        <v>241</v>
      </c>
      <c r="E92" s="27">
        <v>1098</v>
      </c>
      <c r="F92" s="210" t="s">
        <v>454</v>
      </c>
    </row>
    <row r="93" spans="1:6" x14ac:dyDescent="0.2">
      <c r="A93" s="209">
        <v>84</v>
      </c>
      <c r="B93" s="25">
        <v>419</v>
      </c>
      <c r="C93" s="25">
        <v>69</v>
      </c>
      <c r="D93" s="26" t="s">
        <v>243</v>
      </c>
      <c r="E93" s="27">
        <v>1099</v>
      </c>
      <c r="F93" s="210" t="s">
        <v>455</v>
      </c>
    </row>
    <row r="94" spans="1:6" x14ac:dyDescent="0.2">
      <c r="A94" s="209">
        <v>85</v>
      </c>
      <c r="B94" s="25">
        <v>420</v>
      </c>
      <c r="C94" s="25">
        <v>70</v>
      </c>
      <c r="D94" s="26" t="s">
        <v>245</v>
      </c>
      <c r="E94" s="27">
        <v>1100</v>
      </c>
      <c r="F94" s="210" t="s">
        <v>456</v>
      </c>
    </row>
    <row r="95" spans="1:6" x14ac:dyDescent="0.2">
      <c r="A95" s="209">
        <v>86</v>
      </c>
      <c r="B95" s="25">
        <v>321</v>
      </c>
      <c r="C95" s="25">
        <v>30</v>
      </c>
      <c r="D95" s="26" t="s">
        <v>247</v>
      </c>
      <c r="E95" s="27">
        <v>1041</v>
      </c>
      <c r="F95" s="210" t="s">
        <v>457</v>
      </c>
    </row>
    <row r="96" spans="1:6" x14ac:dyDescent="0.2">
      <c r="A96" s="209">
        <v>87</v>
      </c>
      <c r="B96" s="25">
        <v>523</v>
      </c>
      <c r="C96" s="25">
        <v>100</v>
      </c>
      <c r="D96" s="26" t="s">
        <v>249</v>
      </c>
      <c r="E96" s="27">
        <v>1143</v>
      </c>
      <c r="F96" s="210" t="s">
        <v>458</v>
      </c>
    </row>
    <row r="97" spans="1:6" x14ac:dyDescent="0.2">
      <c r="A97" s="209">
        <v>88</v>
      </c>
      <c r="B97" s="25">
        <v>608</v>
      </c>
      <c r="C97" s="25">
        <v>8</v>
      </c>
      <c r="D97" s="26" t="s">
        <v>251</v>
      </c>
      <c r="E97" s="27">
        <v>1008</v>
      </c>
      <c r="F97" s="210" t="s">
        <v>459</v>
      </c>
    </row>
    <row r="98" spans="1:6" x14ac:dyDescent="0.2">
      <c r="A98" s="209">
        <v>89</v>
      </c>
      <c r="B98" s="25">
        <v>421</v>
      </c>
      <c r="C98" s="25">
        <v>71</v>
      </c>
      <c r="D98" s="26" t="s">
        <v>253</v>
      </c>
      <c r="E98" s="27">
        <v>1081</v>
      </c>
      <c r="F98" s="210" t="s">
        <v>460</v>
      </c>
    </row>
    <row r="99" spans="1:6" x14ac:dyDescent="0.2">
      <c r="A99" s="209">
        <v>90</v>
      </c>
      <c r="B99" s="25">
        <v>215</v>
      </c>
      <c r="C99" s="25">
        <v>47</v>
      </c>
      <c r="D99" s="26" t="s">
        <v>255</v>
      </c>
      <c r="E99" s="27">
        <v>1066</v>
      </c>
      <c r="F99" s="210" t="s">
        <v>461</v>
      </c>
    </row>
    <row r="100" spans="1:6" x14ac:dyDescent="0.2">
      <c r="A100" s="209">
        <v>91</v>
      </c>
      <c r="B100" s="25">
        <v>422</v>
      </c>
      <c r="C100" s="25">
        <v>72</v>
      </c>
      <c r="D100" s="26" t="s">
        <v>257</v>
      </c>
      <c r="E100" s="27">
        <v>1102</v>
      </c>
      <c r="F100" s="210" t="s">
        <v>462</v>
      </c>
    </row>
    <row r="101" spans="1:6" x14ac:dyDescent="0.2">
      <c r="A101" s="209">
        <v>92</v>
      </c>
      <c r="B101" s="25">
        <v>322</v>
      </c>
      <c r="C101" s="25">
        <v>31</v>
      </c>
      <c r="D101" s="26" t="s">
        <v>259</v>
      </c>
      <c r="E101" s="27">
        <v>1030</v>
      </c>
      <c r="F101" s="210" t="s">
        <v>463</v>
      </c>
    </row>
    <row r="102" spans="1:6" x14ac:dyDescent="0.2">
      <c r="A102" s="209">
        <v>93</v>
      </c>
      <c r="B102" s="25">
        <v>423</v>
      </c>
      <c r="C102" s="25">
        <v>73</v>
      </c>
      <c r="D102" s="26" t="s">
        <v>261</v>
      </c>
      <c r="E102" s="27">
        <v>1103</v>
      </c>
      <c r="F102" s="210" t="s">
        <v>464</v>
      </c>
    </row>
    <row r="103" spans="1:6" x14ac:dyDescent="0.2">
      <c r="A103" s="209">
        <v>94</v>
      </c>
      <c r="B103" s="25">
        <v>424</v>
      </c>
      <c r="C103" s="25">
        <v>74</v>
      </c>
      <c r="D103" s="26" t="s">
        <v>263</v>
      </c>
      <c r="E103" s="27">
        <v>1104</v>
      </c>
      <c r="F103" s="210" t="s">
        <v>465</v>
      </c>
    </row>
    <row r="104" spans="1:6" x14ac:dyDescent="0.2">
      <c r="A104" s="209">
        <v>95</v>
      </c>
      <c r="B104" s="25">
        <v>216</v>
      </c>
      <c r="C104" s="25">
        <v>48</v>
      </c>
      <c r="D104" s="26" t="s">
        <v>265</v>
      </c>
      <c r="E104" s="27">
        <v>1067</v>
      </c>
      <c r="F104" s="210" t="s">
        <v>466</v>
      </c>
    </row>
    <row r="105" spans="1:6" x14ac:dyDescent="0.2">
      <c r="A105" s="209">
        <v>96</v>
      </c>
      <c r="B105" s="25">
        <v>524</v>
      </c>
      <c r="C105" s="25">
        <v>101</v>
      </c>
      <c r="D105" s="26" t="s">
        <v>267</v>
      </c>
      <c r="E105" s="27">
        <v>1125</v>
      </c>
      <c r="F105" s="210" t="s">
        <v>467</v>
      </c>
    </row>
    <row r="106" spans="1:6" x14ac:dyDescent="0.2">
      <c r="A106" s="209">
        <v>97</v>
      </c>
      <c r="B106" s="25">
        <v>525</v>
      </c>
      <c r="C106" s="25">
        <v>102</v>
      </c>
      <c r="D106" s="26" t="s">
        <v>269</v>
      </c>
      <c r="E106" s="27">
        <v>1145</v>
      </c>
      <c r="F106" s="210" t="s">
        <v>468</v>
      </c>
    </row>
    <row r="107" spans="1:6" x14ac:dyDescent="0.2">
      <c r="A107" s="209">
        <v>98</v>
      </c>
      <c r="B107" s="25">
        <v>217</v>
      </c>
      <c r="C107" s="25">
        <v>49</v>
      </c>
      <c r="D107" s="26" t="s">
        <v>271</v>
      </c>
      <c r="E107" s="27">
        <v>1068</v>
      </c>
      <c r="F107" s="210" t="s">
        <v>469</v>
      </c>
    </row>
    <row r="108" spans="1:6" x14ac:dyDescent="0.2">
      <c r="A108" s="209">
        <v>99</v>
      </c>
      <c r="B108" s="25">
        <v>526</v>
      </c>
      <c r="C108" s="25">
        <v>103</v>
      </c>
      <c r="D108" s="26" t="s">
        <v>273</v>
      </c>
      <c r="E108" s="27">
        <v>1146</v>
      </c>
      <c r="F108" s="210" t="s">
        <v>470</v>
      </c>
    </row>
    <row r="109" spans="1:6" x14ac:dyDescent="0.2">
      <c r="A109" s="209">
        <v>100</v>
      </c>
      <c r="B109" s="25">
        <v>218</v>
      </c>
      <c r="C109" s="25">
        <v>50</v>
      </c>
      <c r="D109" s="26" t="s">
        <v>275</v>
      </c>
      <c r="E109" s="27">
        <v>1069</v>
      </c>
      <c r="F109" s="210" t="s">
        <v>471</v>
      </c>
    </row>
    <row r="110" spans="1:6" x14ac:dyDescent="0.2">
      <c r="A110" s="209">
        <v>101</v>
      </c>
      <c r="B110" s="25"/>
      <c r="C110" s="25"/>
      <c r="D110" s="26" t="s">
        <v>0</v>
      </c>
      <c r="E110" s="27"/>
      <c r="F110" s="210" t="s">
        <v>1</v>
      </c>
    </row>
    <row r="111" spans="1:6" x14ac:dyDescent="0.2">
      <c r="A111" s="209">
        <v>102</v>
      </c>
      <c r="B111" s="25">
        <v>527</v>
      </c>
      <c r="C111" s="25">
        <v>104</v>
      </c>
      <c r="D111" s="26" t="s">
        <v>277</v>
      </c>
      <c r="E111" s="27">
        <v>1147</v>
      </c>
      <c r="F111" s="210" t="s">
        <v>472</v>
      </c>
    </row>
    <row r="112" spans="1:6" x14ac:dyDescent="0.2">
      <c r="A112" s="209">
        <v>103</v>
      </c>
      <c r="B112" s="25">
        <v>425</v>
      </c>
      <c r="C112" s="25">
        <v>75</v>
      </c>
      <c r="D112" s="26" t="s">
        <v>279</v>
      </c>
      <c r="E112" s="27">
        <v>1104</v>
      </c>
      <c r="F112" s="210" t="s">
        <v>473</v>
      </c>
    </row>
    <row r="113" spans="1:6" ht="24" x14ac:dyDescent="0.2">
      <c r="A113" s="209">
        <v>104</v>
      </c>
      <c r="B113" s="25" t="s">
        <v>281</v>
      </c>
      <c r="C113" s="25" t="s">
        <v>282</v>
      </c>
      <c r="D113" s="26" t="s">
        <v>283</v>
      </c>
      <c r="E113" s="27">
        <v>1151</v>
      </c>
      <c r="F113" s="210" t="s">
        <v>474</v>
      </c>
    </row>
    <row r="114" spans="1:6" x14ac:dyDescent="0.2">
      <c r="A114" s="209">
        <v>105</v>
      </c>
      <c r="B114" s="25">
        <v>528</v>
      </c>
      <c r="C114" s="25">
        <v>105</v>
      </c>
      <c r="D114" s="26" t="s">
        <v>285</v>
      </c>
      <c r="E114" s="27">
        <v>1151</v>
      </c>
      <c r="F114" s="210" t="s">
        <v>474</v>
      </c>
    </row>
    <row r="115" spans="1:6" x14ac:dyDescent="0.2">
      <c r="A115" s="209">
        <v>106</v>
      </c>
      <c r="B115" s="32">
        <v>529</v>
      </c>
      <c r="C115" s="32">
        <v>106</v>
      </c>
      <c r="D115" s="33" t="s">
        <v>287</v>
      </c>
      <c r="E115" s="34">
        <v>1151</v>
      </c>
      <c r="F115" s="210" t="s">
        <v>475</v>
      </c>
    </row>
    <row r="116" spans="1:6" x14ac:dyDescent="0.2">
      <c r="A116" s="209">
        <v>107</v>
      </c>
      <c r="B116" s="25">
        <v>426</v>
      </c>
      <c r="C116" s="25">
        <v>76</v>
      </c>
      <c r="D116" s="26" t="s">
        <v>289</v>
      </c>
      <c r="E116" s="27">
        <v>1104</v>
      </c>
      <c r="F116" s="210" t="s">
        <v>476</v>
      </c>
    </row>
    <row r="117" spans="1:6" x14ac:dyDescent="0.2">
      <c r="A117" s="209">
        <v>108</v>
      </c>
      <c r="B117" s="25">
        <v>427</v>
      </c>
      <c r="C117" s="25">
        <v>77</v>
      </c>
      <c r="D117" s="26" t="s">
        <v>291</v>
      </c>
      <c r="E117" s="27">
        <v>1107</v>
      </c>
      <c r="F117" s="210" t="s">
        <v>477</v>
      </c>
    </row>
    <row r="118" spans="1:6" ht="13.5" thickBot="1" x14ac:dyDescent="0.25">
      <c r="A118" s="209">
        <v>109</v>
      </c>
      <c r="B118" s="211">
        <v>530</v>
      </c>
      <c r="C118" s="211">
        <v>107</v>
      </c>
      <c r="D118" s="212" t="s">
        <v>293</v>
      </c>
      <c r="E118" s="213">
        <v>1150</v>
      </c>
      <c r="F118" s="214" t="s">
        <v>478</v>
      </c>
    </row>
  </sheetData>
  <phoneticPr fontId="7" type="noConversion"/>
  <pageMargins left="0.75" right="0.75" top="1" bottom="1" header="0.4921259845" footer="0.4921259845"/>
  <pageSetup paperSize="9" fitToHeight="0" orientation="portrait" horizontalDpi="1200" verticalDpi="1200" r:id="rId1"/>
  <headerFooter alignWithMargins="0">
    <oddFooter>&amp;L&amp;8&amp;Z&amp;F&amp;R&amp;8&amp;P/&amp;N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C54"/>
  <sheetViews>
    <sheetView showGridLines="0" zoomScaleNormal="100" workbookViewId="0">
      <selection activeCell="C24" sqref="C24"/>
    </sheetView>
  </sheetViews>
  <sheetFormatPr baseColWidth="10" defaultColWidth="11.42578125" defaultRowHeight="12.75" x14ac:dyDescent="0.2"/>
  <cols>
    <col min="1" max="1" width="3.42578125" customWidth="1"/>
    <col min="2" max="2" width="131.42578125" style="8" customWidth="1"/>
    <col min="3" max="3" width="13.5703125" style="8" customWidth="1"/>
  </cols>
  <sheetData>
    <row r="1" spans="1:3" s="7" customFormat="1" ht="18" x14ac:dyDescent="0.2">
      <c r="A1" s="37" t="s">
        <v>302</v>
      </c>
    </row>
    <row r="2" spans="1:3" ht="10.5" customHeight="1" x14ac:dyDescent="0.2">
      <c r="B2" s="10"/>
      <c r="C2" s="10"/>
    </row>
    <row r="3" spans="1:3" ht="12.75" customHeight="1" x14ac:dyDescent="0.2">
      <c r="A3" s="7" t="s">
        <v>310</v>
      </c>
      <c r="B3"/>
      <c r="C3"/>
    </row>
    <row r="4" spans="1:3" s="7" customFormat="1" ht="12.75" customHeight="1" x14ac:dyDescent="0.2">
      <c r="A4" s="45"/>
      <c r="B4" s="39" t="s">
        <v>174</v>
      </c>
      <c r="C4" s="38" t="s">
        <v>311</v>
      </c>
    </row>
    <row r="5" spans="1:3" ht="12.75" customHeight="1" x14ac:dyDescent="0.2">
      <c r="A5" s="46"/>
      <c r="B5" s="56" t="str">
        <f>IF(B23="","",CONCATENATE(B23," in ",B9))</f>
        <v>2 Rutsch / Murgang, Entstehungsgebiet; gross in 2 Tannen-Buchenwälder</v>
      </c>
      <c r="C5" s="57" t="str">
        <f>IF(OR(C9="",C23=""),"",CONCATENATE(C23,C9))</f>
        <v>22</v>
      </c>
    </row>
    <row r="6" spans="1:3" ht="12.75" customHeight="1" x14ac:dyDescent="0.2">
      <c r="B6" s="10"/>
      <c r="C6" s="10"/>
    </row>
    <row r="7" spans="1:3" ht="12.75" customHeight="1" x14ac:dyDescent="0.2">
      <c r="A7" s="7" t="s">
        <v>304</v>
      </c>
      <c r="B7"/>
      <c r="C7"/>
    </row>
    <row r="8" spans="1:3" s="7" customFormat="1" ht="12.75" customHeight="1" x14ac:dyDescent="0.2">
      <c r="A8" s="45" t="s">
        <v>177</v>
      </c>
      <c r="B8" s="39" t="s">
        <v>301</v>
      </c>
      <c r="C8" s="38" t="s">
        <v>312</v>
      </c>
    </row>
    <row r="9" spans="1:3" ht="12.75" customHeight="1" x14ac:dyDescent="0.2">
      <c r="A9" s="57">
        <v>4</v>
      </c>
      <c r="B9" s="46" t="str">
        <f>IF(A9=1,"",VLOOKUP(A9,A12:C20,2,FALSE))</f>
        <v>2 Tannen-Buchenwälder</v>
      </c>
      <c r="C9" s="47">
        <f>IF(A9=1,"",VLOOKUP(A9,A12:C20,3,FALSE))</f>
        <v>2</v>
      </c>
    </row>
    <row r="10" spans="1:3" ht="12.75" customHeight="1" x14ac:dyDescent="0.2">
      <c r="A10" s="48"/>
      <c r="B10"/>
      <c r="C10"/>
    </row>
    <row r="11" spans="1:3" x14ac:dyDescent="0.2">
      <c r="A11" s="45" t="s">
        <v>177</v>
      </c>
      <c r="B11" s="38" t="s">
        <v>301</v>
      </c>
      <c r="C11" s="38" t="s">
        <v>312</v>
      </c>
    </row>
    <row r="12" spans="1:3" x14ac:dyDescent="0.2">
      <c r="A12" s="49">
        <v>1</v>
      </c>
      <c r="B12" s="40"/>
      <c r="C12" s="40"/>
    </row>
    <row r="13" spans="1:3" x14ac:dyDescent="0.2">
      <c r="A13" s="50">
        <v>2</v>
      </c>
      <c r="B13" s="41" t="s">
        <v>51</v>
      </c>
      <c r="C13" s="54" t="s">
        <v>306</v>
      </c>
    </row>
    <row r="14" spans="1:3" x14ac:dyDescent="0.2">
      <c r="A14" s="50">
        <v>3</v>
      </c>
      <c r="B14" s="41" t="s">
        <v>58</v>
      </c>
      <c r="C14" s="54" t="s">
        <v>307</v>
      </c>
    </row>
    <row r="15" spans="1:3" x14ac:dyDescent="0.2">
      <c r="A15" s="50">
        <v>4</v>
      </c>
      <c r="B15" s="41" t="s">
        <v>62</v>
      </c>
      <c r="C15" s="54">
        <v>2</v>
      </c>
    </row>
    <row r="16" spans="1:3" x14ac:dyDescent="0.2">
      <c r="A16" s="50">
        <v>5</v>
      </c>
      <c r="B16" s="41" t="s">
        <v>83</v>
      </c>
      <c r="C16" s="54">
        <v>3</v>
      </c>
    </row>
    <row r="17" spans="1:3" x14ac:dyDescent="0.2">
      <c r="A17" s="50">
        <v>6</v>
      </c>
      <c r="B17" s="41" t="s">
        <v>89</v>
      </c>
      <c r="C17" s="54">
        <v>4</v>
      </c>
    </row>
    <row r="18" spans="1:3" x14ac:dyDescent="0.2">
      <c r="A18" s="50">
        <v>7</v>
      </c>
      <c r="B18" s="41" t="s">
        <v>96</v>
      </c>
      <c r="C18" s="54" t="s">
        <v>308</v>
      </c>
    </row>
    <row r="19" spans="1:3" x14ac:dyDescent="0.2">
      <c r="A19" s="51">
        <v>8</v>
      </c>
      <c r="B19" s="42" t="s">
        <v>103</v>
      </c>
      <c r="C19" s="55" t="s">
        <v>309</v>
      </c>
    </row>
    <row r="20" spans="1:3" s="18" customFormat="1" x14ac:dyDescent="0.2">
      <c r="A20" s="64"/>
    </row>
    <row r="21" spans="1:3" ht="12.75" customHeight="1" x14ac:dyDescent="0.2">
      <c r="A21" s="53" t="s">
        <v>305</v>
      </c>
      <c r="B21"/>
      <c r="C21"/>
    </row>
    <row r="22" spans="1:3" s="7" customFormat="1" ht="12.75" customHeight="1" x14ac:dyDescent="0.2">
      <c r="A22" s="45" t="s">
        <v>177</v>
      </c>
      <c r="B22" s="39" t="s">
        <v>301</v>
      </c>
      <c r="C22" s="38" t="s">
        <v>312</v>
      </c>
    </row>
    <row r="23" spans="1:3" ht="12.75" customHeight="1" x14ac:dyDescent="0.2">
      <c r="A23" s="63">
        <v>7</v>
      </c>
      <c r="B23" s="46" t="str">
        <f>IF(A23=1,"",VLOOKUP(A23,A26:C42,2,FALSE))</f>
        <v>2 Rutsch / Murgang, Entstehungsgebiet; gross</v>
      </c>
      <c r="C23" s="47">
        <f>IF(A23=1,"",VLOOKUP(A23,A26:C42,3,FALSE))</f>
        <v>2</v>
      </c>
    </row>
    <row r="24" spans="1:3" s="1" customFormat="1" x14ac:dyDescent="0.2">
      <c r="A24" s="52"/>
      <c r="B24" s="43"/>
      <c r="C24" s="43"/>
    </row>
    <row r="25" spans="1:3" x14ac:dyDescent="0.2">
      <c r="A25" s="45" t="s">
        <v>177</v>
      </c>
      <c r="B25" s="39" t="s">
        <v>169</v>
      </c>
      <c r="C25" s="38" t="s">
        <v>312</v>
      </c>
    </row>
    <row r="26" spans="1:3" x14ac:dyDescent="0.2">
      <c r="A26" s="49">
        <v>1</v>
      </c>
      <c r="B26" s="44"/>
      <c r="C26" s="44"/>
    </row>
    <row r="27" spans="1:3" x14ac:dyDescent="0.2">
      <c r="A27" s="50">
        <v>2</v>
      </c>
      <c r="B27" s="41" t="s">
        <v>314</v>
      </c>
      <c r="C27" s="41">
        <v>1</v>
      </c>
    </row>
    <row r="28" spans="1:3" x14ac:dyDescent="0.2">
      <c r="A28" s="50">
        <v>3</v>
      </c>
      <c r="B28" s="41" t="s">
        <v>315</v>
      </c>
      <c r="C28" s="41">
        <v>1</v>
      </c>
    </row>
    <row r="29" spans="1:3" x14ac:dyDescent="0.2">
      <c r="A29" s="50">
        <v>4</v>
      </c>
      <c r="B29" s="41" t="s">
        <v>316</v>
      </c>
      <c r="C29" s="41">
        <v>1</v>
      </c>
    </row>
    <row r="30" spans="1:3" x14ac:dyDescent="0.2">
      <c r="A30" s="50">
        <v>5</v>
      </c>
      <c r="B30" s="41" t="s">
        <v>317</v>
      </c>
      <c r="C30" s="41">
        <v>1</v>
      </c>
    </row>
    <row r="31" spans="1:3" x14ac:dyDescent="0.2">
      <c r="A31" s="50">
        <v>6</v>
      </c>
      <c r="B31" s="41" t="s">
        <v>318</v>
      </c>
      <c r="C31" s="41">
        <v>1</v>
      </c>
    </row>
    <row r="32" spans="1:3" x14ac:dyDescent="0.2">
      <c r="A32" s="50">
        <v>7</v>
      </c>
      <c r="B32" s="41" t="s">
        <v>319</v>
      </c>
      <c r="C32" s="41">
        <v>2</v>
      </c>
    </row>
    <row r="33" spans="1:3" x14ac:dyDescent="0.2">
      <c r="A33" s="50">
        <v>8</v>
      </c>
      <c r="B33" s="41" t="s">
        <v>320</v>
      </c>
      <c r="C33" s="41">
        <v>2</v>
      </c>
    </row>
    <row r="34" spans="1:3" x14ac:dyDescent="0.2">
      <c r="A34" s="50">
        <v>9</v>
      </c>
      <c r="B34" s="41" t="s">
        <v>321</v>
      </c>
      <c r="C34" s="41">
        <v>2</v>
      </c>
    </row>
    <row r="35" spans="1:3" x14ac:dyDescent="0.2">
      <c r="A35" s="50">
        <v>10</v>
      </c>
      <c r="B35" s="41" t="s">
        <v>322</v>
      </c>
      <c r="C35" s="41">
        <v>3</v>
      </c>
    </row>
    <row r="36" spans="1:3" x14ac:dyDescent="0.2">
      <c r="A36" s="50">
        <v>11</v>
      </c>
      <c r="B36" s="41" t="s">
        <v>323</v>
      </c>
      <c r="C36" s="41">
        <v>3</v>
      </c>
    </row>
    <row r="37" spans="1:3" x14ac:dyDescent="0.2">
      <c r="A37" s="50">
        <v>12</v>
      </c>
      <c r="B37" s="41" t="s">
        <v>324</v>
      </c>
      <c r="C37" s="41">
        <v>3</v>
      </c>
    </row>
    <row r="38" spans="1:3" x14ac:dyDescent="0.2">
      <c r="A38" s="50">
        <v>13</v>
      </c>
      <c r="B38" s="41" t="s">
        <v>325</v>
      </c>
      <c r="C38" s="41">
        <v>3</v>
      </c>
    </row>
    <row r="39" spans="1:3" x14ac:dyDescent="0.2">
      <c r="A39" s="50">
        <v>14</v>
      </c>
      <c r="B39" s="41" t="s">
        <v>326</v>
      </c>
      <c r="C39" s="41">
        <v>3</v>
      </c>
    </row>
    <row r="40" spans="1:3" x14ac:dyDescent="0.2">
      <c r="A40" s="50">
        <v>15</v>
      </c>
      <c r="B40" s="41" t="s">
        <v>327</v>
      </c>
      <c r="C40" s="41">
        <v>3</v>
      </c>
    </row>
    <row r="41" spans="1:3" x14ac:dyDescent="0.2">
      <c r="A41" s="50">
        <v>16</v>
      </c>
      <c r="B41" s="41" t="s">
        <v>328</v>
      </c>
      <c r="C41" s="41">
        <v>3</v>
      </c>
    </row>
    <row r="42" spans="1:3" x14ac:dyDescent="0.2">
      <c r="A42" s="51">
        <v>17</v>
      </c>
      <c r="B42" s="42" t="s">
        <v>303</v>
      </c>
      <c r="C42" s="42">
        <v>4</v>
      </c>
    </row>
    <row r="43" spans="1:3" s="21" customFormat="1" x14ac:dyDescent="0.2">
      <c r="A43" s="148"/>
      <c r="B43" s="16"/>
      <c r="C43" s="16"/>
    </row>
    <row r="44" spans="1:3" x14ac:dyDescent="0.2">
      <c r="B44" s="1"/>
      <c r="C44" s="1"/>
    </row>
    <row r="45" spans="1:3" x14ac:dyDescent="0.2">
      <c r="B45" s="1"/>
      <c r="C45" s="1"/>
    </row>
    <row r="46" spans="1:3" x14ac:dyDescent="0.2">
      <c r="B46" s="18"/>
      <c r="C46" s="18"/>
    </row>
    <row r="47" spans="1:3" x14ac:dyDescent="0.2">
      <c r="B47" s="16"/>
      <c r="C47" s="16"/>
    </row>
    <row r="48" spans="1:3" x14ac:dyDescent="0.2">
      <c r="B48" s="16"/>
      <c r="C48" s="16"/>
    </row>
    <row r="49" spans="2:3" x14ac:dyDescent="0.2">
      <c r="B49" s="15"/>
      <c r="C49" s="15"/>
    </row>
    <row r="50" spans="2:3" ht="15" x14ac:dyDescent="0.2">
      <c r="B50" s="17"/>
      <c r="C50" s="17"/>
    </row>
    <row r="51" spans="2:3" ht="15" x14ac:dyDescent="0.2">
      <c r="B51" s="17"/>
      <c r="C51" s="17"/>
    </row>
    <row r="52" spans="2:3" ht="15" x14ac:dyDescent="0.2">
      <c r="B52" s="17"/>
      <c r="C52" s="17"/>
    </row>
    <row r="53" spans="2:3" x14ac:dyDescent="0.2">
      <c r="B53" s="16"/>
      <c r="C53" s="16"/>
    </row>
    <row r="54" spans="2:3" x14ac:dyDescent="0.2">
      <c r="B54" s="16"/>
      <c r="C54" s="16"/>
    </row>
  </sheetData>
  <phoneticPr fontId="7" type="noConversion"/>
  <pageMargins left="0.75" right="0.75" top="1" bottom="1" header="0.4921259845" footer="0.4921259845"/>
  <pageSetup paperSize="9" scale="59" orientation="portrait" horizontalDpi="1200" verticalDpi="1200" r:id="rId1"/>
  <headerFooter alignWithMargins="0">
    <oddFooter>&amp;L&amp;8&amp;Z&amp;F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I22"/>
  <sheetViews>
    <sheetView topLeftCell="A4" workbookViewId="0">
      <selection activeCell="B4" sqref="B4"/>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7.25" customHeight="1" x14ac:dyDescent="0.2">
      <c r="A1" s="2" t="s">
        <v>42</v>
      </c>
    </row>
    <row r="2" spans="1:9" s="5" customFormat="1" x14ac:dyDescent="0.2">
      <c r="A2" s="4" t="s">
        <v>177</v>
      </c>
      <c r="B2" s="4" t="s">
        <v>43</v>
      </c>
      <c r="C2" s="4" t="s">
        <v>44</v>
      </c>
      <c r="D2" s="4" t="s">
        <v>45</v>
      </c>
      <c r="E2" s="4" t="s">
        <v>46</v>
      </c>
      <c r="F2" s="4" t="s">
        <v>47</v>
      </c>
      <c r="G2" s="4" t="s">
        <v>48</v>
      </c>
      <c r="H2" s="4" t="s">
        <v>49</v>
      </c>
      <c r="I2" s="4" t="s">
        <v>50</v>
      </c>
    </row>
    <row r="3" spans="1:9" ht="89.25" x14ac:dyDescent="0.2">
      <c r="A3" s="6">
        <v>2</v>
      </c>
      <c r="B3" s="6" t="s">
        <v>51</v>
      </c>
      <c r="C3" s="6" t="s">
        <v>52</v>
      </c>
      <c r="D3" s="6" t="s">
        <v>53</v>
      </c>
      <c r="E3" s="6"/>
      <c r="F3" s="6" t="s">
        <v>54</v>
      </c>
      <c r="G3" s="6" t="s">
        <v>55</v>
      </c>
      <c r="H3" s="6" t="s">
        <v>56</v>
      </c>
      <c r="I3" s="6" t="s">
        <v>57</v>
      </c>
    </row>
    <row r="4" spans="1:9" ht="76.5" x14ac:dyDescent="0.2">
      <c r="A4" s="6">
        <v>3</v>
      </c>
      <c r="B4" s="6" t="s">
        <v>58</v>
      </c>
      <c r="C4" s="6" t="s">
        <v>59</v>
      </c>
      <c r="D4" s="6" t="s">
        <v>53</v>
      </c>
      <c r="E4" s="6"/>
      <c r="F4" s="6" t="s">
        <v>60</v>
      </c>
      <c r="G4" s="6" t="s">
        <v>55</v>
      </c>
      <c r="H4" s="6" t="s">
        <v>61</v>
      </c>
      <c r="I4" s="6" t="s">
        <v>57</v>
      </c>
    </row>
    <row r="5" spans="1:9" ht="114.75" x14ac:dyDescent="0.2">
      <c r="A5" s="6">
        <v>4</v>
      </c>
      <c r="B5" s="6" t="s">
        <v>62</v>
      </c>
      <c r="C5" s="6" t="s">
        <v>63</v>
      </c>
      <c r="D5" s="6" t="s">
        <v>53</v>
      </c>
      <c r="E5" s="6" t="s">
        <v>64</v>
      </c>
      <c r="F5" s="6" t="s">
        <v>65</v>
      </c>
      <c r="G5" s="6" t="s">
        <v>55</v>
      </c>
      <c r="H5" s="6" t="s">
        <v>81</v>
      </c>
      <c r="I5" s="6" t="s">
        <v>82</v>
      </c>
    </row>
    <row r="6" spans="1:9" ht="76.5" x14ac:dyDescent="0.2">
      <c r="A6" s="6">
        <v>5</v>
      </c>
      <c r="B6" s="6" t="s">
        <v>83</v>
      </c>
      <c r="C6" s="6" t="s">
        <v>84</v>
      </c>
      <c r="D6" s="6" t="s">
        <v>53</v>
      </c>
      <c r="E6" s="6"/>
      <c r="F6" s="6" t="s">
        <v>85</v>
      </c>
      <c r="G6" s="6" t="s">
        <v>86</v>
      </c>
      <c r="H6" s="6" t="s">
        <v>87</v>
      </c>
      <c r="I6" s="6" t="s">
        <v>88</v>
      </c>
    </row>
    <row r="7" spans="1:9" ht="114.75" x14ac:dyDescent="0.2">
      <c r="A7" s="6">
        <v>6</v>
      </c>
      <c r="B7" s="6" t="s">
        <v>89</v>
      </c>
      <c r="C7" s="6" t="s">
        <v>90</v>
      </c>
      <c r="D7" s="6" t="s">
        <v>53</v>
      </c>
      <c r="E7" s="6" t="s">
        <v>91</v>
      </c>
      <c r="F7" s="6" t="s">
        <v>92</v>
      </c>
      <c r="G7" s="6" t="s">
        <v>93</v>
      </c>
      <c r="H7" s="6" t="s">
        <v>94</v>
      </c>
      <c r="I7" s="6" t="s">
        <v>95</v>
      </c>
    </row>
    <row r="8" spans="1:9" ht="76.5" x14ac:dyDescent="0.2">
      <c r="A8" s="6">
        <v>7</v>
      </c>
      <c r="B8" s="6" t="s">
        <v>96</v>
      </c>
      <c r="C8" s="6" t="s">
        <v>97</v>
      </c>
      <c r="D8" s="6" t="s">
        <v>53</v>
      </c>
      <c r="E8" s="6" t="s">
        <v>98</v>
      </c>
      <c r="F8" s="6" t="s">
        <v>99</v>
      </c>
      <c r="G8" s="6" t="s">
        <v>100</v>
      </c>
      <c r="H8" s="6" t="s">
        <v>101</v>
      </c>
      <c r="I8" s="6" t="s">
        <v>102</v>
      </c>
    </row>
    <row r="9" spans="1:9" ht="102" x14ac:dyDescent="0.2">
      <c r="A9" s="6">
        <v>8</v>
      </c>
      <c r="B9" s="6" t="s">
        <v>103</v>
      </c>
      <c r="C9" s="6" t="s">
        <v>104</v>
      </c>
      <c r="D9" s="6" t="s">
        <v>53</v>
      </c>
      <c r="E9" s="6" t="s">
        <v>105</v>
      </c>
      <c r="F9" s="6" t="s">
        <v>106</v>
      </c>
      <c r="G9" s="6" t="s">
        <v>107</v>
      </c>
      <c r="H9" s="6" t="s">
        <v>108</v>
      </c>
      <c r="I9" s="6" t="s">
        <v>109</v>
      </c>
    </row>
    <row r="10" spans="1:9" x14ac:dyDescent="0.2">
      <c r="A10" s="19"/>
    </row>
    <row r="11" spans="1:9" x14ac:dyDescent="0.2">
      <c r="A11" s="19"/>
    </row>
    <row r="12" spans="1:9" x14ac:dyDescent="0.2">
      <c r="A12" s="19"/>
    </row>
    <row r="13" spans="1:9" x14ac:dyDescent="0.2">
      <c r="A13" s="19"/>
    </row>
    <row r="14" spans="1:9" x14ac:dyDescent="0.2">
      <c r="A14" s="19"/>
    </row>
    <row r="15" spans="1:9" x14ac:dyDescent="0.2">
      <c r="A15" s="19"/>
    </row>
    <row r="16" spans="1:9" x14ac:dyDescent="0.2">
      <c r="A16" s="19"/>
    </row>
    <row r="17" spans="1:1" x14ac:dyDescent="0.2">
      <c r="A17" s="19"/>
    </row>
    <row r="18" spans="1:1" x14ac:dyDescent="0.2">
      <c r="A18" s="19"/>
    </row>
    <row r="19" spans="1:1" x14ac:dyDescent="0.2">
      <c r="A19" s="19"/>
    </row>
    <row r="20" spans="1:1" x14ac:dyDescent="0.2">
      <c r="A20" s="19"/>
    </row>
    <row r="21" spans="1:1" x14ac:dyDescent="0.2">
      <c r="A21" s="19"/>
    </row>
    <row r="22" spans="1:1" x14ac:dyDescent="0.2">
      <c r="A22" s="19"/>
    </row>
  </sheetData>
  <phoneticPr fontId="7" type="noConversion"/>
  <pageMargins left="0.75" right="0.75" top="1" bottom="1" header="0.4921259845" footer="0.4921259845"/>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I22"/>
  <sheetViews>
    <sheetView topLeftCell="A4" workbookViewId="0">
      <selection activeCell="B4" sqref="B4"/>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7.25" customHeight="1" x14ac:dyDescent="0.2">
      <c r="A1" s="2" t="s">
        <v>110</v>
      </c>
    </row>
    <row r="2" spans="1:9" s="5" customFormat="1" x14ac:dyDescent="0.2">
      <c r="A2" s="4" t="s">
        <v>177</v>
      </c>
      <c r="B2" s="4" t="s">
        <v>43</v>
      </c>
      <c r="C2" s="4" t="s">
        <v>44</v>
      </c>
      <c r="D2" s="4" t="s">
        <v>45</v>
      </c>
      <c r="E2" s="4" t="s">
        <v>46</v>
      </c>
      <c r="F2" s="4" t="s">
        <v>47</v>
      </c>
      <c r="G2" s="4" t="s">
        <v>48</v>
      </c>
      <c r="H2" s="4" t="s">
        <v>49</v>
      </c>
      <c r="I2" s="4" t="s">
        <v>50</v>
      </c>
    </row>
    <row r="3" spans="1:9" ht="63.75" x14ac:dyDescent="0.2">
      <c r="A3" s="6">
        <v>2</v>
      </c>
      <c r="B3" s="6" t="s">
        <v>51</v>
      </c>
      <c r="C3" s="6" t="s">
        <v>111</v>
      </c>
      <c r="D3" s="6" t="s">
        <v>112</v>
      </c>
      <c r="E3" s="6" t="s">
        <v>113</v>
      </c>
      <c r="F3" s="6" t="s">
        <v>114</v>
      </c>
      <c r="G3" s="6" t="s">
        <v>115</v>
      </c>
      <c r="H3" s="6" t="s">
        <v>116</v>
      </c>
      <c r="I3" s="6" t="s">
        <v>117</v>
      </c>
    </row>
    <row r="4" spans="1:9" ht="63.75" x14ac:dyDescent="0.2">
      <c r="A4" s="6">
        <v>3</v>
      </c>
      <c r="B4" s="6" t="s">
        <v>58</v>
      </c>
      <c r="C4" s="6" t="s">
        <v>118</v>
      </c>
      <c r="D4" s="6" t="s">
        <v>112</v>
      </c>
      <c r="E4" s="6" t="s">
        <v>113</v>
      </c>
      <c r="F4" s="6" t="s">
        <v>114</v>
      </c>
      <c r="G4" s="6" t="s">
        <v>115</v>
      </c>
      <c r="H4" s="6" t="s">
        <v>119</v>
      </c>
      <c r="I4" s="6" t="s">
        <v>117</v>
      </c>
    </row>
    <row r="5" spans="1:9" ht="76.5" x14ac:dyDescent="0.2">
      <c r="A5" s="6">
        <v>4</v>
      </c>
      <c r="B5" s="6" t="s">
        <v>62</v>
      </c>
      <c r="C5" s="6" t="s">
        <v>120</v>
      </c>
      <c r="D5" s="6" t="s">
        <v>121</v>
      </c>
      <c r="E5" s="6" t="s">
        <v>122</v>
      </c>
      <c r="F5" s="6" t="s">
        <v>123</v>
      </c>
      <c r="G5" s="6" t="s">
        <v>124</v>
      </c>
      <c r="H5" s="6" t="s">
        <v>125</v>
      </c>
      <c r="I5" s="6" t="s">
        <v>126</v>
      </c>
    </row>
    <row r="6" spans="1:9" ht="63.75" x14ac:dyDescent="0.2">
      <c r="A6" s="6">
        <v>5</v>
      </c>
      <c r="B6" s="6" t="s">
        <v>83</v>
      </c>
      <c r="C6" s="6" t="s">
        <v>127</v>
      </c>
      <c r="D6" s="6" t="s">
        <v>121</v>
      </c>
      <c r="E6" s="6" t="s">
        <v>113</v>
      </c>
      <c r="F6" s="6" t="s">
        <v>128</v>
      </c>
      <c r="G6" s="6" t="s">
        <v>129</v>
      </c>
      <c r="H6" s="6" t="s">
        <v>130</v>
      </c>
      <c r="I6" s="6" t="s">
        <v>131</v>
      </c>
    </row>
    <row r="7" spans="1:9" ht="114.75" x14ac:dyDescent="0.2">
      <c r="A7" s="6">
        <v>6</v>
      </c>
      <c r="B7" s="6" t="s">
        <v>89</v>
      </c>
      <c r="C7" s="6" t="s">
        <v>132</v>
      </c>
      <c r="D7" s="6" t="s">
        <v>121</v>
      </c>
      <c r="E7" s="6" t="s">
        <v>91</v>
      </c>
      <c r="F7" s="6" t="s">
        <v>123</v>
      </c>
      <c r="G7" s="6" t="s">
        <v>133</v>
      </c>
      <c r="H7" s="6" t="s">
        <v>134</v>
      </c>
      <c r="I7" s="6" t="s">
        <v>135</v>
      </c>
    </row>
    <row r="8" spans="1:9" ht="76.5" x14ac:dyDescent="0.2">
      <c r="A8" s="6">
        <v>7</v>
      </c>
      <c r="B8" s="6" t="s">
        <v>96</v>
      </c>
      <c r="C8" s="6" t="s">
        <v>136</v>
      </c>
      <c r="D8" s="6" t="s">
        <v>121</v>
      </c>
      <c r="E8" s="6" t="s">
        <v>137</v>
      </c>
      <c r="F8" s="6" t="s">
        <v>138</v>
      </c>
      <c r="G8" s="6" t="s">
        <v>139</v>
      </c>
      <c r="H8" s="6" t="s">
        <v>140</v>
      </c>
      <c r="I8" s="6" t="s">
        <v>141</v>
      </c>
    </row>
    <row r="9" spans="1:9" ht="102" x14ac:dyDescent="0.2">
      <c r="A9" s="6">
        <v>8</v>
      </c>
      <c r="B9" s="6" t="s">
        <v>103</v>
      </c>
      <c r="C9" s="6" t="s">
        <v>142</v>
      </c>
      <c r="D9" s="6" t="s">
        <v>121</v>
      </c>
      <c r="E9" s="6" t="s">
        <v>143</v>
      </c>
      <c r="F9" s="6" t="s">
        <v>144</v>
      </c>
      <c r="G9" s="6" t="s">
        <v>145</v>
      </c>
      <c r="H9" s="6" t="s">
        <v>146</v>
      </c>
      <c r="I9" s="6" t="s">
        <v>147</v>
      </c>
    </row>
    <row r="10" spans="1:9" x14ac:dyDescent="0.2">
      <c r="A10" s="19"/>
    </row>
    <row r="11" spans="1:9" x14ac:dyDescent="0.2">
      <c r="A11" s="19"/>
    </row>
    <row r="12" spans="1:9" x14ac:dyDescent="0.2">
      <c r="A12" s="19"/>
    </row>
    <row r="13" spans="1:9" x14ac:dyDescent="0.2">
      <c r="A13" s="19"/>
    </row>
    <row r="14" spans="1:9" x14ac:dyDescent="0.2">
      <c r="A14" s="19"/>
    </row>
    <row r="15" spans="1:9" x14ac:dyDescent="0.2">
      <c r="A15" s="19"/>
    </row>
    <row r="16" spans="1:9" x14ac:dyDescent="0.2">
      <c r="A16" s="19"/>
    </row>
    <row r="17" spans="1:1" x14ac:dyDescent="0.2">
      <c r="A17" s="19"/>
    </row>
    <row r="18" spans="1:1" x14ac:dyDescent="0.2">
      <c r="A18" s="19"/>
    </row>
    <row r="19" spans="1:1" x14ac:dyDescent="0.2">
      <c r="A19" s="19"/>
    </row>
    <row r="20" spans="1:1" x14ac:dyDescent="0.2">
      <c r="A20" s="19"/>
    </row>
    <row r="21" spans="1:1" x14ac:dyDescent="0.2">
      <c r="A21" s="19"/>
    </row>
    <row r="22" spans="1:1" x14ac:dyDescent="0.2">
      <c r="A22" s="19"/>
    </row>
  </sheetData>
  <phoneticPr fontId="7" type="noConversion"/>
  <pageMargins left="0.75" right="0.75" top="1" bottom="1" header="0.4921259845" footer="0.4921259845"/>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I18"/>
  <sheetViews>
    <sheetView topLeftCell="A15" workbookViewId="0">
      <selection activeCell="B26" sqref="B26"/>
    </sheetView>
  </sheetViews>
  <sheetFormatPr baseColWidth="10" defaultColWidth="11.42578125" defaultRowHeight="12.75" x14ac:dyDescent="0.2"/>
  <cols>
    <col min="1" max="1" width="4" style="3" customWidth="1"/>
    <col min="2" max="2" width="59" style="3" bestFit="1" customWidth="1"/>
    <col min="3" max="9" width="20.42578125" style="3" customWidth="1"/>
    <col min="10" max="16384" width="11.42578125" style="3"/>
  </cols>
  <sheetData>
    <row r="1" spans="1:9" ht="18" x14ac:dyDescent="0.2">
      <c r="A1" s="2" t="s">
        <v>148</v>
      </c>
    </row>
    <row r="2" spans="1:9" s="5" customFormat="1" x14ac:dyDescent="0.2">
      <c r="A2" s="4" t="s">
        <v>177</v>
      </c>
      <c r="B2" s="4" t="s">
        <v>43</v>
      </c>
      <c r="C2" s="4" t="s">
        <v>44</v>
      </c>
      <c r="D2" s="4" t="s">
        <v>45</v>
      </c>
      <c r="E2" s="4" t="s">
        <v>46</v>
      </c>
      <c r="F2" s="4" t="s">
        <v>47</v>
      </c>
      <c r="G2" s="4" t="s">
        <v>48</v>
      </c>
      <c r="H2" s="4" t="s">
        <v>49</v>
      </c>
      <c r="I2" s="4" t="s">
        <v>50</v>
      </c>
    </row>
    <row r="3" spans="1:9" ht="25.5" x14ac:dyDescent="0.2">
      <c r="A3" s="6">
        <v>2</v>
      </c>
      <c r="B3" s="6" t="s">
        <v>314</v>
      </c>
      <c r="C3" s="6"/>
      <c r="D3" s="6"/>
      <c r="E3" s="6"/>
      <c r="F3" s="6" t="s">
        <v>149</v>
      </c>
      <c r="G3" s="6"/>
      <c r="H3" s="6"/>
      <c r="I3" s="6"/>
    </row>
    <row r="4" spans="1:9" ht="153" x14ac:dyDescent="0.2">
      <c r="A4" s="6">
        <v>3</v>
      </c>
      <c r="B4" s="6" t="s">
        <v>315</v>
      </c>
      <c r="C4" s="6"/>
      <c r="D4" s="6" t="s">
        <v>150</v>
      </c>
      <c r="E4" s="6" t="s">
        <v>151</v>
      </c>
      <c r="F4" s="6"/>
      <c r="G4" s="6"/>
      <c r="H4" s="6"/>
      <c r="I4" s="6"/>
    </row>
    <row r="5" spans="1:9" ht="127.5" x14ac:dyDescent="0.2">
      <c r="A5" s="6">
        <v>4</v>
      </c>
      <c r="B5" s="6" t="s">
        <v>316</v>
      </c>
      <c r="C5" s="6"/>
      <c r="D5" s="6" t="s">
        <v>150</v>
      </c>
      <c r="E5" s="6" t="s">
        <v>152</v>
      </c>
      <c r="F5" s="6"/>
      <c r="G5" s="6"/>
      <c r="H5" s="6"/>
      <c r="I5" s="6"/>
    </row>
    <row r="6" spans="1:9" ht="127.5" x14ac:dyDescent="0.2">
      <c r="A6" s="6">
        <v>5</v>
      </c>
      <c r="B6" s="6" t="s">
        <v>317</v>
      </c>
      <c r="C6" s="6"/>
      <c r="D6" s="6" t="s">
        <v>150</v>
      </c>
      <c r="E6" s="6" t="s">
        <v>153</v>
      </c>
      <c r="F6" s="6"/>
      <c r="G6" s="6"/>
      <c r="H6" s="6"/>
      <c r="I6" s="6"/>
    </row>
    <row r="7" spans="1:9" ht="89.25" x14ac:dyDescent="0.2">
      <c r="A7" s="6">
        <v>6</v>
      </c>
      <c r="B7" s="6" t="s">
        <v>318</v>
      </c>
      <c r="C7" s="6"/>
      <c r="D7" s="6" t="s">
        <v>154</v>
      </c>
      <c r="E7" s="6" t="s">
        <v>155</v>
      </c>
      <c r="F7" s="6"/>
      <c r="G7" s="6"/>
      <c r="H7" s="6"/>
      <c r="I7" s="6"/>
    </row>
    <row r="8" spans="1:9" ht="76.5" x14ac:dyDescent="0.2">
      <c r="A8" s="6">
        <v>7</v>
      </c>
      <c r="B8" s="6" t="s">
        <v>319</v>
      </c>
      <c r="C8" s="6"/>
      <c r="D8" s="6"/>
      <c r="E8" s="6" t="s">
        <v>156</v>
      </c>
      <c r="F8" s="6"/>
      <c r="G8" s="6"/>
      <c r="H8" s="6"/>
      <c r="I8" s="6"/>
    </row>
    <row r="9" spans="1:9" ht="25.5" x14ac:dyDescent="0.2">
      <c r="A9" s="6">
        <v>8</v>
      </c>
      <c r="B9" s="6" t="s">
        <v>320</v>
      </c>
      <c r="C9" s="6"/>
      <c r="D9" s="6"/>
      <c r="E9" s="6" t="s">
        <v>157</v>
      </c>
      <c r="F9" s="6"/>
      <c r="G9" s="6"/>
      <c r="H9" s="6"/>
      <c r="I9" s="6"/>
    </row>
    <row r="10" spans="1:9" ht="25.5" x14ac:dyDescent="0.2">
      <c r="A10" s="6">
        <v>9</v>
      </c>
      <c r="B10" s="6" t="s">
        <v>321</v>
      </c>
      <c r="C10" s="6"/>
      <c r="D10" s="6"/>
      <c r="E10" s="6"/>
      <c r="F10" s="6"/>
      <c r="G10" s="6" t="s">
        <v>158</v>
      </c>
      <c r="H10" s="6" t="s">
        <v>158</v>
      </c>
      <c r="I10" s="6" t="s">
        <v>158</v>
      </c>
    </row>
    <row r="11" spans="1:9" ht="76.5" x14ac:dyDescent="0.2">
      <c r="A11" s="6">
        <v>10</v>
      </c>
      <c r="B11" s="6" t="s">
        <v>322</v>
      </c>
      <c r="C11" s="6"/>
      <c r="D11" s="6"/>
      <c r="E11" s="6" t="s">
        <v>19</v>
      </c>
      <c r="F11" s="6"/>
      <c r="G11" s="6"/>
      <c r="H11" s="6"/>
      <c r="I11" s="6"/>
    </row>
    <row r="12" spans="1:9" ht="76.5" x14ac:dyDescent="0.2">
      <c r="A12" s="6">
        <v>11</v>
      </c>
      <c r="B12" s="6" t="s">
        <v>323</v>
      </c>
      <c r="C12" s="6"/>
      <c r="D12" s="6"/>
      <c r="E12" s="6" t="s">
        <v>20</v>
      </c>
      <c r="F12" s="6"/>
      <c r="G12" s="6"/>
      <c r="H12" s="6"/>
      <c r="I12" s="6"/>
    </row>
    <row r="13" spans="1:9" ht="76.5" x14ac:dyDescent="0.2">
      <c r="A13" s="6">
        <v>12</v>
      </c>
      <c r="B13" s="6" t="s">
        <v>324</v>
      </c>
      <c r="C13" s="6"/>
      <c r="D13" s="6"/>
      <c r="E13" s="6" t="s">
        <v>21</v>
      </c>
      <c r="F13" s="6"/>
      <c r="G13" s="6"/>
      <c r="H13" s="6"/>
      <c r="I13" s="6"/>
    </row>
    <row r="14" spans="1:9" ht="76.5" x14ac:dyDescent="0.2">
      <c r="A14" s="6">
        <v>13</v>
      </c>
      <c r="B14" s="6" t="s">
        <v>325</v>
      </c>
      <c r="C14" s="6"/>
      <c r="D14" s="6"/>
      <c r="E14" s="6" t="s">
        <v>22</v>
      </c>
      <c r="F14" s="6"/>
      <c r="G14" s="6"/>
      <c r="H14" s="6"/>
      <c r="I14" s="6"/>
    </row>
    <row r="15" spans="1:9" ht="76.5" x14ac:dyDescent="0.2">
      <c r="A15" s="6">
        <v>14</v>
      </c>
      <c r="B15" s="6" t="s">
        <v>326</v>
      </c>
      <c r="C15" s="6"/>
      <c r="D15" s="6"/>
      <c r="E15" s="6" t="s">
        <v>23</v>
      </c>
      <c r="F15" s="6"/>
      <c r="G15" s="6"/>
      <c r="H15" s="6"/>
      <c r="I15" s="6"/>
    </row>
    <row r="16" spans="1:9" ht="76.5" x14ac:dyDescent="0.2">
      <c r="A16" s="6">
        <v>15</v>
      </c>
      <c r="B16" s="6" t="s">
        <v>327</v>
      </c>
      <c r="C16" s="6"/>
      <c r="D16" s="6"/>
      <c r="E16" s="6" t="s">
        <v>24</v>
      </c>
      <c r="F16" s="6"/>
      <c r="G16" s="6"/>
      <c r="H16" s="6"/>
      <c r="I16" s="6"/>
    </row>
    <row r="17" spans="1:9" ht="76.5" x14ac:dyDescent="0.2">
      <c r="A17" s="6">
        <v>16</v>
      </c>
      <c r="B17" s="6" t="s">
        <v>328</v>
      </c>
      <c r="C17" s="6"/>
      <c r="D17" s="6"/>
      <c r="E17" s="6" t="s">
        <v>25</v>
      </c>
      <c r="F17" s="6"/>
      <c r="G17" s="6"/>
      <c r="H17" s="6"/>
      <c r="I17" s="6"/>
    </row>
    <row r="18" spans="1:9" ht="38.25" x14ac:dyDescent="0.2">
      <c r="A18" s="6">
        <v>17</v>
      </c>
      <c r="B18" s="6" t="s">
        <v>303</v>
      </c>
      <c r="C18" s="6"/>
      <c r="D18" s="6"/>
      <c r="E18" s="6" t="s">
        <v>159</v>
      </c>
      <c r="F18" s="6"/>
      <c r="G18" s="6" t="s">
        <v>158</v>
      </c>
      <c r="H18" s="6" t="s">
        <v>158</v>
      </c>
      <c r="I18" s="6" t="s">
        <v>158</v>
      </c>
    </row>
  </sheetData>
  <phoneticPr fontId="7" type="noConversion"/>
  <pageMargins left="0.75" right="0.75" top="1" bottom="1" header="0.4921259845" footer="0.4921259845"/>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ct:contentTypeSchema xmlns:ct="http://schemas.microsoft.com/office/2006/metadata/contentType" xmlns:ma="http://schemas.microsoft.com/office/2006/metadata/properties/metaAttributes" ct:_="" ma:_="" ma:contentTypeName="2 internes Dokument" ma:contentTypeID="0x010100A58DFC7C8783764BACD84BE6B9D5AF12010800BF17537A2CA1824D80CB68EDC1F7F81C" ma:contentTypeVersion="24" ma:contentTypeDescription="Weisung, Richtlinie, Anleitung etc." ma:contentTypeScope="" ma:versionID="4721cdcb39cf78651ee34692aba14a2d">
  <xsd:schema xmlns:xsd="http://www.w3.org/2001/XMLSchema" xmlns:xs="http://www.w3.org/2001/XMLSchema" xmlns:p="http://schemas.microsoft.com/office/2006/metadata/properties" xmlns:ns1="http://schemas.microsoft.com/sharepoint/v3" xmlns:ns2="65a90e29-f543-47b4-9f02-b394aba9522b" xmlns:ns3="8f5e7ae1-c31b-41ab-a022-53294d33c7e6" xmlns:ns4="a1fe9a18-c3bd-4b28-94cb-e4620cf0a385" targetNamespace="http://schemas.microsoft.com/office/2006/metadata/properties" ma:root="true" ma:fieldsID="388d04b98e113bfaf616d905cd4f4d97" ns1:_="" ns2:_="" ns3:_="" ns4:_="">
    <xsd:import namespace="http://schemas.microsoft.com/sharepoint/v3"/>
    <xsd:import namespace="65a90e29-f543-47b4-9f02-b394aba9522b"/>
    <xsd:import namespace="8f5e7ae1-c31b-41ab-a022-53294d33c7e6"/>
    <xsd:import namespace="a1fe9a18-c3bd-4b28-94cb-e4620cf0a385"/>
    <xsd:element name="properties">
      <xsd:complexType>
        <xsd:sequence>
          <xsd:element name="documentManagement">
            <xsd:complexType>
              <xsd:all>
                <xsd:element ref="ns2:Prozesse_x0020_Wald"/>
                <xsd:element ref="ns3:Aufgaben_x0020_Wald"/>
                <xsd:element ref="ns2:Dok-Nr."/>
                <xsd:element ref="ns2:Verantwortlich_x0020_für_x0020_Dokument"/>
                <xsd:element ref="ns2:Verantwortlich_x0020_für_x0020_Freigabe"/>
                <xsd:element ref="ns4:_dlc_Exempt" minOccurs="0"/>
                <xsd:element ref="ns1:_dlc_ExpireDateSaved" minOccurs="0"/>
                <xsd:element ref="ns1:_dlc_ExpireDate" minOccurs="0"/>
                <xsd:element ref="ns2:Vorlag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pireDateSaved" ma:index="13" nillable="true" ma:displayName="Ursprüngliches Ablaufdatum" ma:hidden="true" ma:internalName="_dlc_ExpireDateSaved" ma:readOnly="true">
      <xsd:simpleType>
        <xsd:restriction base="dms:DateTime"/>
      </xsd:simpleType>
    </xsd:element>
    <xsd:element name="_dlc_ExpireDate" ma:index="14" nillable="true" ma:displayName="Ablaufdatum" ma:description="" ma:hidden="true" ma:indexed="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65a90e29-f543-47b4-9f02-b394aba9522b" elementFormDefault="qualified">
    <xsd:import namespace="http://schemas.microsoft.com/office/2006/documentManagement/types"/>
    <xsd:import namespace="http://schemas.microsoft.com/office/infopath/2007/PartnerControls"/>
    <xsd:element name="Prozesse_x0020_Wald" ma:index="1" ma:displayName="Prozesse Wald" ma:list="{fcef8feb-833a-40c5-bff4-9eba0e34b071}" ma:internalName="Prozesse_x0020_Wald" ma:readOnly="false" ma:showField="Title" ma:web="65a90e29-f543-47b4-9f02-b394aba9522b">
      <xsd:simpleType>
        <xsd:restriction base="dms:Lookup"/>
      </xsd:simpleType>
    </xsd:element>
    <xsd:element name="Dok-Nr." ma:index="3" ma:displayName="Dok-Nr." ma:description="Dok-Nr. setzt sich zusammen aus: Aufgabe z. Bsp: 310., Inhaltstyp z.Bsp.: 2. und fortl. Nummer: 01 / 02 / 03 etc. = 310.2.01" ma:internalName="Dok_x002d_Nr_x002e_" ma:readOnly="false">
      <xsd:simpleType>
        <xsd:restriction base="dms:Text">
          <xsd:maxLength value="255"/>
        </xsd:restriction>
      </xsd:simpleType>
    </xsd:element>
    <xsd:element name="Verantwortlich_x0020_für_x0020_Dokument" ma:index="4" ma:displayName="Verantwortung" ma:list="{76c2ace6-0ff8-471d-9bd0-5fee9724b619}" ma:internalName="Verantwortlich_x0020_f_x00fc_r_x0020_Dokument" ma:showField="Title" ma:web="65a90e29-f543-47b4-9f02-b394aba9522b">
      <xsd:simpleType>
        <xsd:restriction base="dms:Lookup"/>
      </xsd:simpleType>
    </xsd:element>
    <xsd:element name="Verantwortlich_x0020_für_x0020_Freigabe" ma:index="5" ma:displayName="Freigabe" ma:list="{76c2ace6-0ff8-471d-9bd0-5fee9724b619}" ma:internalName="Verantwortlich_x0020_f_x00fc_r_x0020_Freigabe" ma:showField="Title" ma:web="65a90e29-f543-47b4-9f02-b394aba9522b">
      <xsd:simpleType>
        <xsd:restriction base="dms:Lookup"/>
      </xsd:simpleType>
    </xsd:element>
    <xsd:element name="Vorlage" ma:index="16" nillable="true" ma:displayName="Vorlage" ma:default="0" ma:internalName="Vorlag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f5e7ae1-c31b-41ab-a022-53294d33c7e6" elementFormDefault="qualified">
    <xsd:import namespace="http://schemas.microsoft.com/office/2006/documentManagement/types"/>
    <xsd:import namespace="http://schemas.microsoft.com/office/infopath/2007/PartnerControls"/>
    <xsd:element name="Aufgaben_x0020_Wald" ma:index="2" ma:displayName="Aufgabe" ma:indexed="true" ma:list="{3913a026-36ac-4e94-b288-581454dd8481}" ma:internalName="Aufgaben_x0020_Wald" ma:readOnly="false" ma:showField="Title" ma:web="8f5e7ae1-c31b-41ab-a022-53294d33c7e6">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a1fe9a18-c3bd-4b28-94cb-e4620cf0a385" elementFormDefault="qualified">
    <xsd:import namespace="http://schemas.microsoft.com/office/2006/documentManagement/types"/>
    <xsd:import namespace="http://schemas.microsoft.com/office/infopath/2007/PartnerControls"/>
    <xsd:element name="_dlc_Exempt" ma:index="12" nillable="true" ma:displayName="Von der Richtlinie ausgenommen" ma:description="" ma:hidden="true" ma:internalName="_dlc_Exempt"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altstyp"/>
        <xsd:element ref="dc:title" minOccurs="0" maxOccurs="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Dokumentenlenkung</p:Name>
  <p:Description>Definition der allgemeinen Aufbewahrungsrichtlinie</p:Description>
  <p:Statement/>
  <p:PolicyItems>
    <p:PolicyItem featureId="Microsoft.Office.RecordsManagement.PolicyFeatures.Expiration" staticId="0x010100A58DFC7C8783764BACD84BE6B9D5AF12|1174067102" UniqueId="764519df-9eeb-4561-8a63-e62b3c258c5c">
      <p:Name>Aufbewahrung</p:Name>
      <p:Description>Inhalt für die Verarbeitung automatisch planen und eine Aufbewahrungsaktion für Inhalt ausführen, der das Fälligkeitsdatum erreicht hat.</p:Description>
      <p:CustomData>
        <Schedules nextStageId="2">
          <Schedule type="Default">
            <stages>
              <data stageId="1" recur="true" offset="1" unit="years">
                <formula id="Microsoft.Office.RecordsManagement.PolicyFeatures.Expiration.Formula.BuiltIn">
                  <number>1</number>
                  <property>Created</property>
                  <propertyId>8c06beca-0777-48f7-91c7-6da68bc07b69</propertyId>
                  <period>years</period>
                </formula>
                <action type="action" id="Microsoft.Office.RecordsManagement.PolicyFeatures.Expiration.Action.DeletePreviousVersions"/>
              </data>
            </stages>
          </Schedule>
        </Schedules>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Assembly>Microsoft.Office.Policy, Version=14.0.0.0,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Assembly>Microsoft.Office.Policy, Version=14.0.0.0, Culture=neutral, PublicKeyToken=71e9bce111e9429c</Assembly>
    <Class>Microsoft.Office.RecordsManagement.Internal.UpdateExpireDate</Class>
    <Data/>
    <Filter/>
  </Receiver>
</spe:Receivers>
</file>

<file path=customXml/item5.xml><?xml version="1.0" encoding="utf-8"?>
<?mso-contentType ?>
<customXsn xmlns="http://schemas.microsoft.com/office/2006/metadata/customXsn">
  <xsnLocation/>
  <cached>True</cached>
  <openByDefault>False</openByDefault>
  <xsnScope/>
</customXsn>
</file>

<file path=customXml/item6.xml><?xml version="1.0" encoding="utf-8"?>
<p:properties xmlns:p="http://schemas.microsoft.com/office/2006/metadata/properties" xmlns:xsi="http://www.w3.org/2001/XMLSchema-instance" xmlns:pc="http://schemas.microsoft.com/office/infopath/2007/PartnerControls">
  <documentManagement>
    <Verantwortlich_x0020_für_x0020_Freigabe xmlns="65a90e29-f543-47b4-9f02-b394aba9522b">3</Verantwortlich_x0020_für_x0020_Freigabe>
    <Dok-Nr. xmlns="65a90e29-f543-47b4-9f02-b394aba9522b">802.2.02</Dok-Nr.>
    <Verantwortlich_x0020_für_x0020_Dokument xmlns="65a90e29-f543-47b4-9f02-b394aba9522b">1</Verantwortlich_x0020_für_x0020_Dokument>
    <Prozesse_x0020_Wald xmlns="65a90e29-f543-47b4-9f02-b394aba9522b">8</Prozesse_x0020_Wald>
    <_dlc_ExpireDateSaved xmlns="http://schemas.microsoft.com/sharepoint/v3" xsi:nil="true"/>
    <_dlc_ExpireDate xmlns="http://schemas.microsoft.com/sharepoint/v3">2014-11-12T17:07:15+00:00</_dlc_ExpireDate>
    <Vorlage xmlns="65a90e29-f543-47b4-9f02-b394aba9522b">true</Vorlage>
    <Aufgaben_x0020_Wald xmlns="8f5e7ae1-c31b-41ab-a022-53294d33c7e6">60</Aufgaben_x0020_Wald>
  </documentManagement>
</p:properties>
</file>

<file path=customXml/itemProps1.xml><?xml version="1.0" encoding="utf-8"?>
<ds:datastoreItem xmlns:ds="http://schemas.openxmlformats.org/officeDocument/2006/customXml" ds:itemID="{F5995FE0-2BC8-40A5-B943-DB7FD04D27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5a90e29-f543-47b4-9f02-b394aba9522b"/>
    <ds:schemaRef ds:uri="8f5e7ae1-c31b-41ab-a022-53294d33c7e6"/>
    <ds:schemaRef ds:uri="a1fe9a18-c3bd-4b28-94cb-e4620cf0a38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9DDDE34-5B61-4A06-9CA4-B7C788EF1D0E}">
  <ds:schemaRefs>
    <ds:schemaRef ds:uri="office.server.policy"/>
  </ds:schemaRefs>
</ds:datastoreItem>
</file>

<file path=customXml/itemProps3.xml><?xml version="1.0" encoding="utf-8"?>
<ds:datastoreItem xmlns:ds="http://schemas.openxmlformats.org/officeDocument/2006/customXml" ds:itemID="{DAD730C8-E615-42D4-9871-E489C2A6FDF3}">
  <ds:schemaRefs>
    <ds:schemaRef ds:uri="http://schemas.microsoft.com/sharepoint/v3/contenttype/forms"/>
  </ds:schemaRefs>
</ds:datastoreItem>
</file>

<file path=customXml/itemProps4.xml><?xml version="1.0" encoding="utf-8"?>
<ds:datastoreItem xmlns:ds="http://schemas.openxmlformats.org/officeDocument/2006/customXml" ds:itemID="{9223E084-895A-486D-9F05-7E862BFF826C}">
  <ds:schemaRefs>
    <ds:schemaRef ds:uri="http://schemas.microsoft.com/sharepoint/events"/>
  </ds:schemaRefs>
</ds:datastoreItem>
</file>

<file path=customXml/itemProps5.xml><?xml version="1.0" encoding="utf-8"?>
<ds:datastoreItem xmlns:ds="http://schemas.openxmlformats.org/officeDocument/2006/customXml" ds:itemID="{9C84FBDA-2E5B-4BC3-A794-17652FDDA43B}">
  <ds:schemaRefs>
    <ds:schemaRef ds:uri="http://schemas.microsoft.com/office/2006/metadata/customXsn"/>
  </ds:schemaRefs>
</ds:datastoreItem>
</file>

<file path=customXml/itemProps6.xml><?xml version="1.0" encoding="utf-8"?>
<ds:datastoreItem xmlns:ds="http://schemas.openxmlformats.org/officeDocument/2006/customXml" ds:itemID="{69FEC7E6-0DC8-4FCF-B9B7-23516E61F7BD}">
  <ds:schemaRefs>
    <ds:schemaRef ds:uri="http://schemas.microsoft.com/office/2006/documentManagement/types"/>
    <ds:schemaRef ds:uri="8f5e7ae1-c31b-41ab-a022-53294d33c7e6"/>
    <ds:schemaRef ds:uri="http://purl.org/dc/dcmitype/"/>
    <ds:schemaRef ds:uri="http://purl.org/dc/elements/1.1/"/>
    <ds:schemaRef ds:uri="http://schemas.microsoft.com/office/2006/metadata/properties"/>
    <ds:schemaRef ds:uri="http://schemas.openxmlformats.org/package/2006/metadata/core-properties"/>
    <ds:schemaRef ds:uri="http://schemas.microsoft.com/sharepoint/v3"/>
    <ds:schemaRef ds:uri="http://schemas.microsoft.com/office/infopath/2007/PartnerControls"/>
    <ds:schemaRef ds:uri="http://purl.org/dc/terms/"/>
    <ds:schemaRef ds:uri="a1fe9a18-c3bd-4b28-94cb-e4620cf0a385"/>
    <ds:schemaRef ds:uri="65a90e29-f543-47b4-9f02-b394aba9522b"/>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10</vt:i4>
      </vt:variant>
      <vt:variant>
        <vt:lpstr>Benannte Bereiche</vt:lpstr>
      </vt:variant>
      <vt:variant>
        <vt:i4>23</vt:i4>
      </vt:variant>
    </vt:vector>
  </HeadingPairs>
  <TitlesOfParts>
    <vt:vector size="33" baseType="lpstr">
      <vt:lpstr>NaiS_Form2_LU_WirkA</vt:lpstr>
      <vt:lpstr>Form 2 Rück</vt:lpstr>
      <vt:lpstr>Form 2 Rück_2017_2019</vt:lpstr>
      <vt:lpstr>Eingangswerte_SW</vt:lpstr>
      <vt:lpstr>Gemeindeverzeichnis</vt:lpstr>
      <vt:lpstr>STAOGR_NATGEF</vt:lpstr>
      <vt:lpstr>Staotyp_minimal</vt:lpstr>
      <vt:lpstr>Staotyp_ideal</vt:lpstr>
      <vt:lpstr>Natgef_minimal</vt:lpstr>
      <vt:lpstr>Natgef_ideal</vt:lpstr>
      <vt:lpstr>ATT_CBX</vt:lpstr>
      <vt:lpstr>ATT_RO</vt:lpstr>
      <vt:lpstr>ATT_TYPE</vt:lpstr>
      <vt:lpstr>ATT_URL</vt:lpstr>
      <vt:lpstr>ATT_WNU_ID</vt:lpstr>
      <vt:lpstr>Eingangswerte_SW!Druckbereich</vt:lpstr>
      <vt:lpstr>'Form 2 Rück'!Druckbereich</vt:lpstr>
      <vt:lpstr>'Form 2 Rück_2017_2019'!Druckbereich</vt:lpstr>
      <vt:lpstr>NaiS_Form2_LU_WirkA!Druckbereich</vt:lpstr>
      <vt:lpstr>Natgef_ideal!Druckbereich</vt:lpstr>
      <vt:lpstr>Gemeindeverzeichnis!Drucktitel</vt:lpstr>
      <vt:lpstr>MwSt</vt:lpstr>
      <vt:lpstr>PL_extern_Gew_RO</vt:lpstr>
      <vt:lpstr>PL_extern_max</vt:lpstr>
      <vt:lpstr>PL_extern_max_min_Anz_WE</vt:lpstr>
      <vt:lpstr>PL_extern_min</vt:lpstr>
      <vt:lpstr>PL_Refoe</vt:lpstr>
      <vt:lpstr>PL_Stundenansatz</vt:lpstr>
      <vt:lpstr>SW_Bonus_1</vt:lpstr>
      <vt:lpstr>SW_Bonus_2</vt:lpstr>
      <vt:lpstr>SW_Gemeinde</vt:lpstr>
      <vt:lpstr>SW_Sockel_BHSW</vt:lpstr>
      <vt:lpstr>SW_Sockel_BSW</vt:lpstr>
    </vt:vector>
  </TitlesOfParts>
  <Company>Kantonale 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NaiS Formular Kanton Luzern</dc:title>
  <dc:subject>Schutzwald</dc:subject>
  <dc:creator>Markus Müller Egli</dc:creator>
  <dc:description>Nachträgliche Ergänzungen in V1.0:_x000d_
- Makro AdressKopie Beitragsempfänger korrigiert_x000d_
- Einfügen Fussnotenblatt</dc:description>
  <cp:lastModifiedBy>Stofer Fabian</cp:lastModifiedBy>
  <cp:lastPrinted>2019-07-05T09:45:48Z</cp:lastPrinted>
  <dcterms:created xsi:type="dcterms:W3CDTF">2006-12-13T11:30:50Z</dcterms:created>
  <dcterms:modified xsi:type="dcterms:W3CDTF">2024-02-27T14:49:09Z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0x010100A58DFC7C8783764BACD84BE6B9D5AF12010800BF17537A2CA1824D80CB68EDC1F7F81C</vt:lpwstr>
  </property>
  <property fmtid="{D5CDD505-2E9C-101B-9397-08002B2CF9AE}" pid="3" name="_dlc_policyId">
    <vt:lpwstr>0x010100A58DFC7C8783764BACD84BE6B9D5AF12|1174067102</vt:lpwstr>
  </property>
  <property fmtid="{D5CDD505-2E9C-101B-9397-08002B2CF9AE}" pid="4" name="ItemRetentionFormula">
    <vt:lpwstr>&lt;formula id="Microsoft.Office.RecordsManagement.PolicyFeatures.Expiration.Formula.BuiltIn"&gt;&lt;number&gt;1&lt;/number&gt;&lt;property&gt;Created&lt;/property&gt;&lt;propertyId&gt;8c06beca-0777-48f7-91c7-6da68bc07b69&lt;/propertyId&gt;&lt;period&gt;years&lt;/period&gt;&lt;/formula&gt;</vt:lpwstr>
  </property>
</Properties>
</file>