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00404564\Downloads\Neuer Ordner\"/>
    </mc:Choice>
  </mc:AlternateContent>
  <bookViews>
    <workbookView xWindow="-90" yWindow="-90" windowWidth="23235" windowHeight="12555" tabRatio="883"/>
  </bookViews>
  <sheets>
    <sheet name="NaiS_Form2 LU_WirkA" sheetId="15" r:id="rId1"/>
    <sheet name="Eingangswerte_SW" sheetId="38" state="hidden" r:id="rId2"/>
    <sheet name="Gemeindeverzeichnis" sheetId="23" state="hidden" r:id="rId3"/>
    <sheet name="STAOGR_NATGEF" sheetId="24" state="hidden" r:id="rId4"/>
    <sheet name="Staotyp_minimal" sheetId="21" state="hidden" r:id="rId5"/>
    <sheet name="Staotyp_ideal" sheetId="22" state="hidden" r:id="rId6"/>
    <sheet name="Natgef_minimal" sheetId="20" state="hidden" r:id="rId7"/>
    <sheet name="Natgef_ideal" sheetId="19" state="hidden" r:id="rId8"/>
  </sheets>
  <definedNames>
    <definedName name="Anz_WE">#REF!</definedName>
    <definedName name="Anz_WE_RO">#REF!</definedName>
    <definedName name="ATT_CBX">'NaiS_Form2 LU_WirkA'!$M$1</definedName>
    <definedName name="ATT_RO">'NaiS_Form2 LU_WirkA'!$I$1</definedName>
    <definedName name="ATT_TYPE">'NaiS_Form2 LU_WirkA'!$J$1</definedName>
    <definedName name="ATT_URL">'NaiS_Form2 LU_WirkA'!$H$1</definedName>
    <definedName name="ATT_WNU_ID">'NaiS_Form2 LU_WirkA'!$L$1</definedName>
    <definedName name="Auszahlungsadresse">#REF!</definedName>
    <definedName name="BHSW_Flaeche">#REF!</definedName>
    <definedName name="BHSW_Flaeche_WP">#REF!</definedName>
    <definedName name="BSW_Flaeche">#REF!</definedName>
    <definedName name="BSW_Flaeche_WP">#REF!</definedName>
    <definedName name="_xlnm.Print_Area" localSheetId="1">Eingangswerte_SW!$B$1:$F$46</definedName>
    <definedName name="_xlnm.Print_Area" localSheetId="0">'NaiS_Form2 LU_WirkA'!$B$1:$V$50</definedName>
    <definedName name="_xlnm.Print_Area" localSheetId="7">Natgef_ideal!$A$1:$I$18</definedName>
    <definedName name="_xlnm.Print_Titles" localSheetId="2">Gemeindeverzeichnis!$9:$9</definedName>
    <definedName name="G_Baul_defBeitrag">#REF!</definedName>
    <definedName name="G_Baul_Offerte">#REF!</definedName>
    <definedName name="G_Baul_Offerte_pauschal_Abr">#REF!</definedName>
    <definedName name="G_defBeitrag">#REF!</definedName>
    <definedName name="G_defBeitrag_G">#REF!</definedName>
    <definedName name="G_defBeitrag_inklBL">#REF!</definedName>
    <definedName name="G_Kostentraeger">#REF!</definedName>
    <definedName name="G_Offerte">#REF!</definedName>
    <definedName name="G_Offerte_G">#REF!</definedName>
    <definedName name="G_Offerte_inklBL">#REF!</definedName>
    <definedName name="G_Offerte_pauschal">#REF!</definedName>
    <definedName name="G_Offerte_pauschal_Abr">#REF!</definedName>
    <definedName name="G_Offerte_pauschal_Abr_G">#REF!</definedName>
    <definedName name="G_Offerte_pauschal_Abr_inklBL">#REF!</definedName>
    <definedName name="G_Offerte_pauschal_G">#REF!</definedName>
    <definedName name="G_Offerte_pauschal_inklBL">#REF!</definedName>
    <definedName name="G_Offerte_pauschal_x">#REF!</definedName>
    <definedName name="MwSt">Eingangswerte_SW!$F$45</definedName>
    <definedName name="PL_extern_Gew_RO">Eingangswerte_SW!$F$42</definedName>
    <definedName name="PL_extern_max">Eingangswerte_SW!$F$40</definedName>
    <definedName name="PL_extern_max_min_Anz_WE">Eingangswerte_SW!$F$41</definedName>
    <definedName name="PL_extern_min">Eingangswerte_SW!$F$39</definedName>
    <definedName name="PL_Refoe">Eingangswerte_SW!$F$38</definedName>
    <definedName name="PL_Stundenansatz">Eingangswerte_SW!$F$44</definedName>
    <definedName name="SW_Anforderungen_def">#REF!</definedName>
    <definedName name="SW_Anforderungen_Voranschlag">#REF!</definedName>
    <definedName name="SW_Anz_WE">#REF!</definedName>
    <definedName name="SW_Anz_WE_RO">#REF!</definedName>
    <definedName name="SW_Bank">#REF!</definedName>
    <definedName name="SW_Bank_Filiale">#REF!</definedName>
    <definedName name="SW_Bank_PLZ_Ort">#REF!</definedName>
    <definedName name="SW_Baul_besAufwand">#REF!</definedName>
    <definedName name="SW_Baul_defBeitrag">#REF!</definedName>
    <definedName name="SW_Baul_Offerte">#REF!</definedName>
    <definedName name="SW_Baul_Voranschlag">#REF!</definedName>
    <definedName name="SW_besAufwand_Bauleitung">#REF!</definedName>
    <definedName name="SW_Bonus_1">Eingangswerte_SW!$F$13</definedName>
    <definedName name="SW_Bonus_2">Eingangswerte_SW!$F$14</definedName>
    <definedName name="SW_Bonus_Kuerzung">#REF!</definedName>
    <definedName name="SW_defBeitrag">#REF!</definedName>
    <definedName name="SW_defBeitrag_BK">#REF!</definedName>
    <definedName name="SW_defBeitrag_G">#REF!</definedName>
    <definedName name="SW_defBeitrag_inklBL">#REF!</definedName>
    <definedName name="SW_defBetrag">#REF!</definedName>
    <definedName name="SW_Gemeinde">'NaiS_Form2 LU_WirkA'!$D$3</definedName>
    <definedName name="SW_IBAN">#REF!</definedName>
    <definedName name="SW_Nutzniesser">#REF!</definedName>
    <definedName name="SW_Nutzniesser_Proz">#REF!</definedName>
    <definedName name="SW_Offerte">#REF!</definedName>
    <definedName name="SW_Offerte_Abr">#REF!</definedName>
    <definedName name="SW_Offerte_Abr_BK">#REF!</definedName>
    <definedName name="SW_Offerte_Abr_G">#REF!</definedName>
    <definedName name="SW_Offerte_Abr_inklBL">#REF!</definedName>
    <definedName name="SW_Offerte_BK">#REF!</definedName>
    <definedName name="SW_Offerte_BL">#REF!</definedName>
    <definedName name="SW_Offerte_G">#REF!</definedName>
    <definedName name="SW_Offerte_tot">#REF!</definedName>
    <definedName name="SW_Sockel_BHSW">Eingangswerte_SW!$F$11</definedName>
    <definedName name="SW_Sockel_BSW">Eingangswerte_SW!$F$10</definedName>
    <definedName name="SW_Sockel_def">#REF!</definedName>
    <definedName name="SW_Sockel_Offerte">#REF!</definedName>
    <definedName name="SW_Sockel_Offerte_Abr">#REF!</definedName>
    <definedName name="SW_Sockel_Voranschlag">#REF!</definedName>
    <definedName name="SW_SockelPH_def">#REF!</definedName>
    <definedName name="SW_SockelPH_Voranschlag">#REF!</definedName>
    <definedName name="SW_Voranschlag_BK">#REF!</definedName>
    <definedName name="SW_Voranschlag_G">#REF!</definedName>
    <definedName name="SW_Voranschlag_ha">#REF!</definedName>
    <definedName name="SW_Voranschlag_inklBL">#REF!</definedName>
    <definedName name="SW_Voranschlag_tot">#REF!</definedName>
    <definedName name="WP_Eingr_Flaeche">#REF!</definedName>
    <definedName name="WP_Eingr_Name">#REF!</definedName>
    <definedName name="WP_Gemeinde">#REF!</definedName>
    <definedName name="WP_Ges_Nr">#REF!</definedName>
    <definedName name="WP_Waldorg">#REF!</definedName>
    <definedName name="WP_wnuI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5" l="1"/>
  <c r="F7" i="23" l="1"/>
  <c r="E7" i="23"/>
  <c r="D7" i="23"/>
  <c r="C9" i="24"/>
  <c r="C23" i="24"/>
  <c r="D36" i="15"/>
  <c r="D41" i="15"/>
  <c r="C41" i="15"/>
  <c r="C36" i="15"/>
  <c r="D31" i="15"/>
  <c r="C31" i="15"/>
  <c r="D26" i="15"/>
  <c r="C26" i="15"/>
  <c r="D21" i="15"/>
  <c r="C21" i="15"/>
  <c r="D16" i="15"/>
  <c r="C16" i="15"/>
  <c r="D11" i="15"/>
  <c r="C11" i="15"/>
  <c r="B23" i="24"/>
  <c r="B9" i="24"/>
  <c r="B7" i="23"/>
  <c r="C7" i="23"/>
  <c r="B5" i="24" l="1"/>
  <c r="C5" i="24"/>
  <c r="U5" i="15" s="1"/>
</calcChain>
</file>

<file path=xl/sharedStrings.xml><?xml version="1.0" encoding="utf-8"?>
<sst xmlns="http://schemas.openxmlformats.org/spreadsheetml/2006/main" count="656" uniqueCount="508">
  <si>
    <t>Werthenstein</t>
  </si>
  <si>
    <t>wer</t>
  </si>
  <si>
    <t>Vorlage für Pfeile</t>
  </si>
  <si>
    <t>von hier hinüberziehen</t>
  </si>
  <si>
    <t>2.1.2</t>
  </si>
  <si>
    <t>2.2.5</t>
  </si>
  <si>
    <t>Datum:</t>
  </si>
  <si>
    <t>BearbeiterIn:</t>
  </si>
  <si>
    <t xml:space="preserve"> - Aufwuchs</t>
  </si>
  <si>
    <t>(bis und mit Dickung, 40 cm
Höhe bis 12 cm BHD)</t>
  </si>
  <si>
    <t xml:space="preserve">Bestandes- und 
Einzelbaummerkmale 
</t>
  </si>
  <si>
    <t xml:space="preserve">    Stammzahl)</t>
  </si>
  <si>
    <t xml:space="preserve">  (Kronenentwicklung,</t>
  </si>
  <si>
    <t>● Mischung</t>
  </si>
  <si>
    <t xml:space="preserve">   (Art und Grad)</t>
  </si>
  <si>
    <t xml:space="preserve">   (Deckungsgrad,</t>
  </si>
  <si>
    <t xml:space="preserve">    Lückenbreite,</t>
  </si>
  <si>
    <t xml:space="preserve">   Schlankheitsgrad, </t>
  </si>
  <si>
    <t xml:space="preserve">   Zieldurchmesser)</t>
  </si>
  <si>
    <t>Lückenlänge in Falllinie &lt; 60m
Falls Lückenlänge grösser, Lückenbreite &lt; 15m
Deckungsgrad &gt; 50%</t>
  </si>
  <si>
    <t>Lückenlänge in Falllinie &lt; 50m
Falls Lückenlänge grösser, Lückenbreite &lt; 15m
Deckungsgrad &gt; 50%</t>
  </si>
  <si>
    <t>Lückenlänge in Falllinie &lt; 40m
Falls Lückenlänge grösser, Lückenbreite &lt; 15m
Deckungsgrad &gt; 50%</t>
  </si>
  <si>
    <t>Lückenlänge in Falllinie &lt; 30m
Falls Lückenlänge grösser, Lückenbreite &lt; 15m
Deckungsgrad &gt; 50%</t>
  </si>
  <si>
    <t>Lückenlänge in Falllinie &lt; 50m
Falls Lückenlänge grösser, Lückenbreite &lt; 5m
Deckungsgrad &gt; 50%</t>
  </si>
  <si>
    <t>Lückenlänge in Falllinie &lt; 40m
Falls Lückenlänge grösser, Lückenbreite &lt; 5m
Deckungsgrad &gt; 50%</t>
  </si>
  <si>
    <t>Lückenlänge in Falllinie &lt; 30m
Falls Lückenlänge grösser, Lückenbreite &lt; 5m
Deckungsgrad &gt; 50%</t>
  </si>
  <si>
    <t>Lückenlänge in Falllinie &lt; 25m
Falls Lückenlänge grösser, Lückenbreite &lt; 15m
Deckungsgrad &gt; 50%</t>
  </si>
  <si>
    <t>Lückenlänge in Falllinie &lt; 25m
Falls Lückenlänge grösser, Lückenbreite &lt; 5m
Deckungsgrad &gt; 50%</t>
  </si>
  <si>
    <t xml:space="preserve">Minimalprofil 
(Standortsgruppe &amp; Naturgefahr)
</t>
  </si>
  <si>
    <t xml:space="preserve">Idealprofil
(Standortsgruppe &amp; Naturgefahr)
</t>
  </si>
  <si>
    <t xml:space="preserve"> - Keimbett</t>
  </si>
  <si>
    <t xml:space="preserve"> - Anwuchs</t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</si>
  <si>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2"/>
      </rPr>
      <t xml:space="preserve"> vertikal</t>
    </r>
  </si>
  <si>
    <r>
      <t xml:space="preserve">● </t>
    </r>
    <r>
      <rPr>
        <b/>
        <sz val="10"/>
        <rFont val="Arial"/>
        <family val="2"/>
      </rPr>
      <t>Gefüge</t>
    </r>
    <r>
      <rPr>
        <sz val="8"/>
        <rFont val="Arial"/>
        <family val="2"/>
      </rPr>
      <t xml:space="preserve"> horizontal</t>
    </r>
  </si>
  <si>
    <r>
      <t xml:space="preserve">● </t>
    </r>
    <r>
      <rPr>
        <b/>
        <sz val="10"/>
        <rFont val="Arial"/>
        <family val="2"/>
      </rPr>
      <t>Stabilitätsträger</t>
    </r>
  </si>
  <si>
    <r>
      <t xml:space="preserve">● </t>
    </r>
    <r>
      <rPr>
        <b/>
        <sz val="10"/>
        <rFont val="Arial"/>
        <family val="2"/>
      </rPr>
      <t>Verjüngung</t>
    </r>
  </si>
  <si>
    <t xml:space="preserve">  (10 cm bis 40 cm)</t>
  </si>
  <si>
    <r>
      <t xml:space="preserve">      (</t>
    </r>
    <r>
      <rPr>
        <sz val="8"/>
        <rFont val="Arial"/>
        <family val="2"/>
      </rPr>
      <t>-Streuung)</t>
    </r>
  </si>
  <si>
    <t xml:space="preserve">     </t>
  </si>
  <si>
    <t xml:space="preserve">      </t>
  </si>
  <si>
    <t xml:space="preserve">                     </t>
  </si>
  <si>
    <t xml:space="preserve">2. Naturgefahr + Wirksamkeit:   </t>
  </si>
  <si>
    <t>NaiS-Anforderungen 'minimal' nach Standortstyp</t>
  </si>
  <si>
    <t>Standortstyp</t>
  </si>
  <si>
    <t>Mischung</t>
  </si>
  <si>
    <t>Gefüge vertikal</t>
  </si>
  <si>
    <t>Gefüge horizontal</t>
  </si>
  <si>
    <t>Stabilitätsträger</t>
  </si>
  <si>
    <t>Keimbett</t>
  </si>
  <si>
    <t>Anwuchs</t>
  </si>
  <si>
    <t>Aufwuchs</t>
  </si>
  <si>
    <t>1a extrem saure Buchewälder</t>
  </si>
  <si>
    <t>Ta  30 - 60%
Laubbäume  40 - 70%
Bu  30 - 70%
Fi  0 - 30%</t>
  </si>
  <si>
    <t>Genügend entwicklungsfähige Bäume in mind. 2 Ø-Klassen/ha</t>
  </si>
  <si>
    <t xml:space="preserve">mind. 1/2 Krone gleichmässig geform
Lotrechte Stämme mit guter Verankerung, nur vereinzelt starke Hänger
</t>
  </si>
  <si>
    <t>Fläche mit starker Vegetationskonkurrenz &lt; 1/3</t>
  </si>
  <si>
    <t>Bei Deckungsgrad &lt; 70% mind. 10 Ta oder Bu/a (Ø alle 3 m) vorhanden</t>
  </si>
  <si>
    <t>Pro ha mind. 1 Trupp (2 – 5 a, Ø alle 100 m) oder Deckungsgrad mind. 3%
Mischung zielgerecht</t>
  </si>
  <si>
    <t>1b saure bis basenreiche Bu-Wä der sub- u. untermontanen Stufe</t>
  </si>
  <si>
    <t>Laubbäume  60 - 100%
Bu  50 - 100%
Ta  Samenbäume - 40%
Fi  0 - 30%</t>
  </si>
  <si>
    <t>mind. 1/2 Krone gleichmässig geformt
Lotrechte Stämme mit guter Verankerung, nur vereinzelt starke Hänger</t>
  </si>
  <si>
    <t>Bei Deckungsgrad &lt; 70% mind. 10 Bu/a (Ø alle 3 m) vorhanden</t>
  </si>
  <si>
    <t>2 Tannen-Buchenwälder</t>
  </si>
  <si>
    <t>Bu  30 - 80%
Ta  10 - 60%
Fi  0 - 30%
BAh Samenbäume - 60%
Rutschung: Ta  20 - 60%
Lawine: Immergrüne Ndb  30 - 70%</t>
  </si>
  <si>
    <t>Einzelbäume, allenfalls Kleinkollektive</t>
  </si>
  <si>
    <t>Kronenlänge Ta mind. 2/3, Fi mind. 1/2
Schlankheitsgrad &lt; 80
Lotrechte Stämme mit guter Verankerung, nur vereinzelt starke Hänger</t>
  </si>
  <si>
    <t>2.2.1</t>
  </si>
  <si>
    <t>2.2.2</t>
  </si>
  <si>
    <t>2.2.3</t>
  </si>
  <si>
    <t>2.2.4</t>
  </si>
  <si>
    <t>2.1.1</t>
  </si>
  <si>
    <t>2.1.3</t>
  </si>
  <si>
    <t>2.3.1</t>
  </si>
  <si>
    <t>2.3.2</t>
  </si>
  <si>
    <t>2.3.3</t>
  </si>
  <si>
    <t>2.3.4</t>
  </si>
  <si>
    <t>Mindestansatz für externe Projektleitung</t>
  </si>
  <si>
    <t>Maximalansatz für externe Projektleitung</t>
  </si>
  <si>
    <t>Maximalansatz bei X Waldeigentümer erreicht</t>
  </si>
  <si>
    <t>Gewichtung RO-Mitglieder</t>
  </si>
  <si>
    <t>Faktor</t>
  </si>
  <si>
    <t>Bei Deckungsgrad &lt; 60% mind. 10 Bu/Ta pro a (Ø alle 3 m) vorhanden
in Lücken BAh vorhanden</t>
  </si>
  <si>
    <t>Pro ha mind. 1 Trupp (2 – 5 a, Ø alle 100 m) oder Deckungsgrad mind. 4% 
Mischung zielgerecht</t>
  </si>
  <si>
    <t>3 Ahorn-Eschenwälder und Eschenwälder</t>
  </si>
  <si>
    <t xml:space="preserve">Bah, Es, Bul, Vb, Wer  70  -  100%
Ta  0  -  30%
Fi  0  -  10% </t>
  </si>
  <si>
    <t>Meistens Stämme mit guter Verankerung, nur vereinzelt starke Hänger</t>
  </si>
  <si>
    <t>Fläche mit starker Vegetationskonkurrenz
für Bergahorn &lt; 1/3</t>
  </si>
  <si>
    <t>In Lücken vorhanden</t>
  </si>
  <si>
    <t xml:space="preserve">Pro ha mind. 1 Trupp (2 – 5 a, Ø alle 100 m) oder Deckungsgrad mind. 4%
Mischung zielgerecht
</t>
  </si>
  <si>
    <t>4 Tannen- und Fichten-Tannenwälder</t>
  </si>
  <si>
    <t>Ta  40 - 90%
Fi  10 - 60%
Vb  Samenbäume (Sb)
in basenreichen Ausbildungen:
Bah, WEr, ev. Es;  Samenbäume - 20%</t>
  </si>
  <si>
    <t>Einzelbäume (Ta) sowie Rotten oder Kleinkollektive (Fi)</t>
  </si>
  <si>
    <t>Kronenlänge min. 1/2
Schlankheitsgrad &lt; 80
Lotrechte Stämme mit guter Verankerung, nur vereinzelt starke Hänger</t>
  </si>
  <si>
    <t>Alle 15 m (50 Stellen/ha) Moderholz oder erhöhte Kleinstandorte mit Vogelbeer­wäldchen vorhanden
Fläche mit starker Vegetationskonkurrenz &lt; 1/2</t>
  </si>
  <si>
    <t>Bei Deckungsgrad &lt; 60% mindestens 10 Ta/a (Ø alle 3 m), in Lücken , Fi und Vb vorhanden</t>
  </si>
  <si>
    <t>Pro ha mind. 30 Verjüngungsansätze (Ø alle 19 m) oder Deckungsgrad mind. 4%, Mischung zielgerecht</t>
  </si>
  <si>
    <t>5a stark saure, frisch bis feuchte Fichtenwälder</t>
  </si>
  <si>
    <t>Fi  70 - 100%
Vb  Samenbäume - 30%
Lä  0 - 30%</t>
  </si>
  <si>
    <t>Rotten, allenfalls Einzelbäume</t>
  </si>
  <si>
    <t>Kronenlänge mind. 2/3
Lotrechte Stämme mit guter Verankerung, nur vereinzelt starke Hänger</t>
  </si>
  <si>
    <t>Alle 10 m (100 Stellen/ha) Moderholz oder erhöhte Kleinstandorte mit Vb-Wäldchen oder Mineralerde vorhanden</t>
  </si>
  <si>
    <t>An mind. 1/3 verjüngungsgünstigen Stellen
Fi und Vb vorhanden</t>
  </si>
  <si>
    <t>Mindestens 70 Verjüngungsansätze/ha (Ø alle 12 m), Mischung zielgerecht</t>
  </si>
  <si>
    <t>5b saure bis basenreiche, frische bis wechseltrockene Fichtenwälder</t>
  </si>
  <si>
    <t>Fi  60 - 100%
Vb, Mb, Bah  Samenbäume
Randalpen hochmontan:
Fi  60 - 90%
Ta  10 - 40%</t>
  </si>
  <si>
    <t>Kleinkollektive oder Rotten, allenfalls Einzelbäume</t>
  </si>
  <si>
    <t>Kronenlänge mind. 1/2 
Meistens lotrechte Stämme mit guter Verankerung, nur vereinzelt starke Hänger</t>
  </si>
  <si>
    <t>Alle 12 m (80 Stellen /ha) vor Schneegleiten/ Schneekriechen geschützte Kleinstandorte mit Mineralerde oder Laubbäumen vorhanden</t>
  </si>
  <si>
    <t>An mind. 1/3 der verjüngungsgünstigen Stellen
Fi und Vb vorhanden</t>
  </si>
  <si>
    <t>Mindestens 60 Verjüngungsansätze/ha (Ø alle 13 m)
Mischung zielgerecht</t>
  </si>
  <si>
    <t>NaiS-Anforderungen 'ideal' nach Standortstyp</t>
  </si>
  <si>
    <t>Ta  40 - 50%
Laubbäume  50 - 60%
Bu  30 - 50%
Fi  0 - 10%</t>
  </si>
  <si>
    <t xml:space="preserve">Genügend entwicklungsfähige Bäume in mind. 3 Ø-Klassen/ha
</t>
  </si>
  <si>
    <t>Schlussgrad normal-locker</t>
  </si>
  <si>
    <t>Höchstens wenige Kronen stark einseitig
Lotrechte Stämme mit guter Verankerung, keine starken Hänger</t>
  </si>
  <si>
    <t>Fläche mit starker Vegetations­konkurrenz &lt; 1/10</t>
  </si>
  <si>
    <t>Bei Deckungsgrad &lt; 70% mind. 50 Ta oder Bu/a (Ø alle 1.5 m) vorhanden</t>
  </si>
  <si>
    <t>Pro ha mind. 2 Trupp (2 – 5 a, Ø alle 75 m) oder Deckungsgrad mind. 7%
Mischung zielgerecht</t>
  </si>
  <si>
    <t>Laubbäume  80 - 90%
Bu  60 - 80%
Ta  10 - 20%</t>
  </si>
  <si>
    <t>Bei Deckungsgrad &lt; 70% mind. 50 Bu/a (Ø alle 1.5 m) vorhanden</t>
  </si>
  <si>
    <t>Bu  40 - 60%
Ta  30 - 50%
Fi  0 - 20%
BaH/Es  10 - 30%</t>
  </si>
  <si>
    <t>Genügend entwicklungsfähige Bäume in mind. 3 Ø-Klassen/ha</t>
  </si>
  <si>
    <t>Einzelbäume, allenfalls Kleinkollektive, Schlussgrad locker</t>
  </si>
  <si>
    <t>Kronenlänge mind. 2/3
Schlankheitsgrad &lt; 70
Lotrechte Stämme mit guter Verankerung, keine starken Hänger</t>
  </si>
  <si>
    <t>Fläche mit starker Vegetationskonkurrenz &lt; 1/4</t>
  </si>
  <si>
    <t>Bei Deckungsgrad &lt; 60% mind. 50 Bu/Ta pro a (Ø alle 1.5 m) vorhanden
in Lücken BAh vorhanden</t>
  </si>
  <si>
    <t xml:space="preserve">Pro ha mind. 3 Trupp (2 – 5 a, Ø alle 60 m) oder Deckungsgrad mind. 7%
Mischung zielgerecht
</t>
  </si>
  <si>
    <t>BAh, Es, Bul, Vb, Wer  80  -  100%
Ta  0  -  20%</t>
  </si>
  <si>
    <t>Stämme mit guter Verankerung, keine starken Hänger</t>
  </si>
  <si>
    <t>Fläche mit starker Vegetationskonkurrenz
für Bergahorn &lt; 1/10</t>
  </si>
  <si>
    <t>In allen Lücken vorhanden</t>
  </si>
  <si>
    <t>Pro ha mind. 3 Trupp (2 – 5 a, Ø alle 60 m) oder Deckungsgrad mind. 7%
Mischung zielgerecht</t>
  </si>
  <si>
    <t>Ta  50 - 70%
Fi  30 - 40%
Vb  Samenbäume
in basenreichen Ausbildungen:
Bah, WEr, ev. Es  5%</t>
  </si>
  <si>
    <t>Alle 12 m (80 Stellen/ha) Moderholz oder erhöhte Kleinstandorte mit Vogelbeer­wäldchen vorhanden
Fläche mit starker Vegetationskonkurrenz &lt; 1/4</t>
  </si>
  <si>
    <t>Bei Deckungsgrad &lt; 60% mindestens 50 Ta/a (Ø alle 1.5 m), in Lücken Fi und Vb vorhanden</t>
  </si>
  <si>
    <t>Pro ha mind. 50 Verjüngungsansätze
(Ø alle 15 m) oder Deckungsgrad mind. 6%
Mischung zielgerecht</t>
  </si>
  <si>
    <t>Fi  85 - 95%
Vb  5%
Lä  0 - 10%</t>
  </si>
  <si>
    <t>Rotten, allenfalls Einzelbäume
Schlussgrad locker-räumig</t>
  </si>
  <si>
    <t>Kronenlänge bis zum Boden
Lotrechte Stämme mit guter Verankerung, keine starken Hänger</t>
  </si>
  <si>
    <t>Alle 8 m (150 Stellen/ha) Moderholz oder erhöhte Kleinstandorte mit Vb-Wäldchen oder Mineralerde vorhanden</t>
  </si>
  <si>
    <t>An mind. 1/2 verjüngungsgünstigen Stellen
Fi und Vb vorhanden</t>
  </si>
  <si>
    <t>Mindestens 100 Verjüngungsansätze/ha (Ø alle 10 m), Mischung zielgerecht</t>
  </si>
  <si>
    <t>Fi  60 - 80%
Vb, Mb, Bah  10%
Randalpen hochmontan:
Ta  10 - 30%</t>
  </si>
  <si>
    <t>Rotten, allenfalls Einzelbäume, Schlussgrad lockerräumig</t>
  </si>
  <si>
    <t>Kronenlänge mind. 2/3
Lotrechte Stämme mit guter Verankerung, keine starken Hänger</t>
  </si>
  <si>
    <t>Alle 10 m (100 Stellen/ha) vor Schneegleiten/Schneekriechen geschützte Kleinstandorte mit Mineralerde oder Laubbäumen vorhanden</t>
  </si>
  <si>
    <t>An mind. 1/2 der verjüngungsgünstigen Stellen
Fi und Vb vorhanden</t>
  </si>
  <si>
    <t>Mindestens 80 Verjüngungsansätze/ha (Ø alle 12 m)
Mischung zielgerecht</t>
  </si>
  <si>
    <t>NaiS-Anforderungen 'minimal' nach Naturgefahr</t>
  </si>
  <si>
    <t>Keine instabilen, schweren Bäume</t>
  </si>
  <si>
    <t>Zieldurchmesser angepasst</t>
  </si>
  <si>
    <t>mind. 400 Bäume/ha mit BHD &gt; 12 cm
ev. auch Stockausschläge
Bei Öffnungen in der Falllinie Stammabstand &lt; 20 m Liegendes Holz und hohe Stöcke: als Ergänzung zu stehenden Bäumen, falls keine Sturzgefahr</t>
  </si>
  <si>
    <t>mind. 300 Bäume/ha mit BHD &gt; 24 cm
Bei Öffnungen in der Falllinie Stammabstand &lt; 20 m Liegendes Holz und hohe Stöcke: als Ergänzung zu stehenden Bäumen, falls keine Sturzgefahr</t>
  </si>
  <si>
    <t>mind. 150 Bäume/ha mit BHD &gt; 36 cm
Bei Öffnungen in der Falllinie Stammabstand &lt; 20 m Liegendes Holz und hohe Stöcke: als Ergänzung zu stehenden Bäumen, falls keine Sturzgefahr</t>
  </si>
  <si>
    <t>Zieldurchmesser angepasst liegendes Holz und hohe Stöcke als Ergänzung</t>
  </si>
  <si>
    <t>mind. 400 Bäume/ha mit BHD &gt; 12 cm
Bei Öffnungen in der Falllinie Stammabstand &lt; 20 m ev. auch Stockausschläge</t>
  </si>
  <si>
    <t>Lückengrösse max. 6 a,
bei gesicherter Verjüngung max. 12 a
Deckungsgrad dauernd &gt; 40%</t>
  </si>
  <si>
    <t>Deckungsgrad dauernd &gt; 30%</t>
  </si>
  <si>
    <t>nachhaltige Verjüngung gesichert</t>
  </si>
  <si>
    <t>Deckungsgrad dauernd &gt; 50%</t>
  </si>
  <si>
    <t>NaiS-Anforderungen 'ideal' nach Naturgefahr</t>
  </si>
  <si>
    <t>mind. 600 Bäume/ha mit BHD &gt; 12 cm
ev. auch Stockausschläge
Bei Öffnungen in der Falllinie Stammabstand &lt; 20 m Liegendes Holz und hohe Stöcke: als Ergänzung zu stehenden Bäumen, falls keine Sturzgefahr</t>
  </si>
  <si>
    <t>mind. 400 Bäume/ha mit BHD &gt; 24 cm
Bei Öffnungen in der Falllinie Stammabstand &lt; 20 m Liegendes Holz und hohe Stöcke: als Ergänzung zu stehenden Bäumen, falls keine Sturzgefahr</t>
  </si>
  <si>
    <t>mind. 200 Bäume/ha mit BHD &gt; 36 cm
Bei Öffnungen in der Falllinie Stammabstand &lt; 20 m Liegendes Holz und hohe Stöcke: als Ergänzung zu stehenden Bäumen, falls keine Sturzgefahr</t>
  </si>
  <si>
    <t>Zieldurchmesser angepasst 
liegendes Holz und hohe Stöcke als Ergänzung</t>
  </si>
  <si>
    <t>mind. 600 Bäume/ha mit BHD &gt; 12 cm
Bei Öffnungen in der Falllinie Stammabstand &lt; 20 m ev. auch Stockausschläge</t>
  </si>
  <si>
    <t>Lückengrösse max. 4 a,
bei gesicherter Verjüngung max. 8 a
Deckungsgrad dauernd und kleinflächig &gt; 60%</t>
  </si>
  <si>
    <t>keine schweren und wurfgefährdeten Bäume</t>
  </si>
  <si>
    <t>Deckungsgrad dauernd &gt; 70%</t>
  </si>
  <si>
    <t>Naturgefahren</t>
  </si>
  <si>
    <t>Ja / Nein</t>
  </si>
  <si>
    <t>Entwicklung ohne Massnahmen in</t>
  </si>
  <si>
    <t>50 Jahren</t>
  </si>
  <si>
    <t>10 Jahren</t>
  </si>
  <si>
    <t>Beschreibung</t>
  </si>
  <si>
    <t xml:space="preserve">1. Standortsgruppe: </t>
  </si>
  <si>
    <t>Nr</t>
  </si>
  <si>
    <t>Nr.</t>
  </si>
  <si>
    <t>GB.NR.
NEU</t>
  </si>
  <si>
    <t>GB.NR.
ALT</t>
  </si>
  <si>
    <t>GRUNDBUCH
GEMEINDE</t>
  </si>
  <si>
    <t>BFS.
NR.</t>
  </si>
  <si>
    <t>KÜR-
ZEL</t>
  </si>
  <si>
    <t>Adligenswil</t>
  </si>
  <si>
    <t>Luthern</t>
  </si>
  <si>
    <t>Aesch</t>
  </si>
  <si>
    <t>111/112</t>
  </si>
  <si>
    <t xml:space="preserve">Luzern </t>
  </si>
  <si>
    <t>Alberswil</t>
  </si>
  <si>
    <t>Malters</t>
  </si>
  <si>
    <t>Altbüron</t>
  </si>
  <si>
    <t>Marbach</t>
  </si>
  <si>
    <t>Altishofen</t>
  </si>
  <si>
    <t>Mauensee</t>
  </si>
  <si>
    <t>Altwis</t>
  </si>
  <si>
    <t>Meggen</t>
  </si>
  <si>
    <t>Ballwil</t>
  </si>
  <si>
    <t>Meierskappel</t>
  </si>
  <si>
    <t>Beromünster</t>
  </si>
  <si>
    <t>Menznau</t>
  </si>
  <si>
    <t>Buchrain</t>
  </si>
  <si>
    <r>
      <t xml:space="preserve">Mosen </t>
    </r>
    <r>
      <rPr>
        <sz val="6"/>
        <rFont val="Arial"/>
        <family val="2"/>
      </rPr>
      <t>(Hitzkirch)</t>
    </r>
  </si>
  <si>
    <r>
      <t xml:space="preserve">Buchs </t>
    </r>
    <r>
      <rPr>
        <sz val="6"/>
        <rFont val="Arial"/>
        <family val="2"/>
      </rPr>
      <t>(Dagmersellen)</t>
    </r>
  </si>
  <si>
    <r>
      <t xml:space="preserve">Müswangen </t>
    </r>
    <r>
      <rPr>
        <sz val="6"/>
        <rFont val="Arial"/>
        <family val="2"/>
      </rPr>
      <t>(Hitzkirch)</t>
    </r>
  </si>
  <si>
    <t>Büron</t>
  </si>
  <si>
    <t>Nebikon</t>
  </si>
  <si>
    <t>Buttisholz</t>
  </si>
  <si>
    <t>Neudorf</t>
  </si>
  <si>
    <t>Dagmersellen</t>
  </si>
  <si>
    <t>Neuenkirch</t>
  </si>
  <si>
    <t>Dierikon</t>
  </si>
  <si>
    <t>Nottwil</t>
  </si>
  <si>
    <t>Doppleschwand</t>
  </si>
  <si>
    <t>Oberkirch</t>
  </si>
  <si>
    <t>Ebersecken</t>
  </si>
  <si>
    <t>Ohmstal</t>
  </si>
  <si>
    <t>Ebikon</t>
  </si>
  <si>
    <t>Pfaffnau I + II</t>
  </si>
  <si>
    <t>Egolzwil</t>
  </si>
  <si>
    <t>Pfeffikon</t>
  </si>
  <si>
    <t>Eich</t>
  </si>
  <si>
    <t>Rain</t>
  </si>
  <si>
    <t>Emmen</t>
  </si>
  <si>
    <t xml:space="preserve">Reiden </t>
  </si>
  <si>
    <t>Entlebuch</t>
  </si>
  <si>
    <r>
      <t xml:space="preserve">Retschwil </t>
    </r>
    <r>
      <rPr>
        <sz val="6"/>
        <rFont val="Arial"/>
        <family val="2"/>
      </rPr>
      <t>(Hitzkirch)</t>
    </r>
  </si>
  <si>
    <t>Ermensee</t>
  </si>
  <si>
    <r>
      <t xml:space="preserve">Richenthal </t>
    </r>
    <r>
      <rPr>
        <sz val="6"/>
        <rFont val="Arial"/>
        <family val="2"/>
      </rPr>
      <t>(Reiden)</t>
    </r>
  </si>
  <si>
    <t>Eschenbach</t>
  </si>
  <si>
    <t>Rickenbach</t>
  </si>
  <si>
    <t>Escholzmatt</t>
  </si>
  <si>
    <t>Roggliswil</t>
  </si>
  <si>
    <t xml:space="preserve">Ettiswil </t>
  </si>
  <si>
    <t xml:space="preserve">Römerswil </t>
  </si>
  <si>
    <t>Fischbach</t>
  </si>
  <si>
    <t>Romoos</t>
  </si>
  <si>
    <t>Flühli</t>
  </si>
  <si>
    <t>Root</t>
  </si>
  <si>
    <r>
      <t>Gelfingen</t>
    </r>
    <r>
      <rPr>
        <sz val="6"/>
        <rFont val="Arial"/>
        <family val="2"/>
      </rPr>
      <t xml:space="preserve"> (Hohenrain)</t>
    </r>
  </si>
  <si>
    <t>Rothenburg</t>
  </si>
  <si>
    <t>Gettnau</t>
  </si>
  <si>
    <t>Ruswil</t>
  </si>
  <si>
    <t>Geuensee</t>
  </si>
  <si>
    <t>Schenkon</t>
  </si>
  <si>
    <t>Gisikon</t>
  </si>
  <si>
    <t>Schlierbach</t>
  </si>
  <si>
    <t>Greppen</t>
  </si>
  <si>
    <t>Schongau</t>
  </si>
  <si>
    <t>Grossdietwil</t>
  </si>
  <si>
    <t>Schötz</t>
  </si>
  <si>
    <t>Grosswangen</t>
  </si>
  <si>
    <t>Schüpfheim</t>
  </si>
  <si>
    <r>
      <t xml:space="preserve">Gunzwil </t>
    </r>
    <r>
      <rPr>
        <sz val="6"/>
        <rFont val="Arial"/>
        <family val="2"/>
      </rPr>
      <t>(Beromünster)</t>
    </r>
  </si>
  <si>
    <r>
      <t>Schwarzenbach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(B’münster)</t>
    </r>
  </si>
  <si>
    <r>
      <t xml:space="preserve">Hämikon </t>
    </r>
    <r>
      <rPr>
        <sz val="6"/>
        <rFont val="Arial"/>
        <family val="2"/>
      </rPr>
      <t>(Hohenrain)</t>
    </r>
  </si>
  <si>
    <t>Schwarzenberg</t>
  </si>
  <si>
    <t>Hasle</t>
  </si>
  <si>
    <t>Sempach</t>
  </si>
  <si>
    <t>Hergiswil</t>
  </si>
  <si>
    <r>
      <t xml:space="preserve">Sulz </t>
    </r>
    <r>
      <rPr>
        <sz val="6"/>
        <rFont val="Arial"/>
        <family val="2"/>
      </rPr>
      <t>(Hitzkirch)</t>
    </r>
  </si>
  <si>
    <r>
      <t>Herlisberg</t>
    </r>
    <r>
      <rPr>
        <sz val="6"/>
        <rFont val="Arial"/>
        <family val="2"/>
      </rPr>
      <t xml:space="preserve"> (Römerswil)</t>
    </r>
  </si>
  <si>
    <t>Sursee</t>
  </si>
  <si>
    <t>Hildisrieden</t>
  </si>
  <si>
    <t>Triengen</t>
  </si>
  <si>
    <t>Hitzkirch</t>
  </si>
  <si>
    <t>Udligenswil</t>
  </si>
  <si>
    <t>Hochdorf</t>
  </si>
  <si>
    <r>
      <t xml:space="preserve">Uffikon </t>
    </r>
    <r>
      <rPr>
        <sz val="6"/>
        <rFont val="Arial"/>
        <family val="2"/>
      </rPr>
      <t>(Dagmersellen)</t>
    </r>
  </si>
  <si>
    <t>Hohenrain</t>
  </si>
  <si>
    <t>Ufhusen</t>
  </si>
  <si>
    <t>Honau</t>
  </si>
  <si>
    <t>Vitznau</t>
  </si>
  <si>
    <t>Horw</t>
  </si>
  <si>
    <t>Wauwil</t>
  </si>
  <si>
    <t>Inwil</t>
  </si>
  <si>
    <t>Weggis</t>
  </si>
  <si>
    <t>Knutwil</t>
  </si>
  <si>
    <t>Wikon</t>
  </si>
  <si>
    <r>
      <t xml:space="preserve">Kottwil </t>
    </r>
    <r>
      <rPr>
        <sz val="6"/>
        <rFont val="Arial"/>
        <family val="2"/>
      </rPr>
      <t>(Ettiswil)</t>
    </r>
  </si>
  <si>
    <r>
      <t xml:space="preserve">Wilihof </t>
    </r>
    <r>
      <rPr>
        <sz val="6"/>
        <rFont val="Arial"/>
        <family val="2"/>
      </rPr>
      <t>(Triengen)</t>
    </r>
  </si>
  <si>
    <t>Kriens</t>
  </si>
  <si>
    <t>528/529</t>
  </si>
  <si>
    <t>105/106</t>
  </si>
  <si>
    <t>Willisau</t>
  </si>
  <si>
    <r>
      <t>Kulmerau</t>
    </r>
    <r>
      <rPr>
        <sz val="8.5"/>
        <rFont val="Arial"/>
        <family val="2"/>
      </rPr>
      <t xml:space="preserve"> </t>
    </r>
    <r>
      <rPr>
        <sz val="6"/>
        <rFont val="Arial"/>
        <family val="2"/>
      </rPr>
      <t>(Triengen)</t>
    </r>
  </si>
  <si>
    <r>
      <t xml:space="preserve">Willisau-Land </t>
    </r>
    <r>
      <rPr>
        <sz val="6"/>
        <rFont val="Arial"/>
        <family val="2"/>
      </rPr>
      <t>(Willisau)</t>
    </r>
  </si>
  <si>
    <r>
      <t xml:space="preserve">Langnau </t>
    </r>
    <r>
      <rPr>
        <sz val="6"/>
        <rFont val="Arial"/>
        <family val="2"/>
      </rPr>
      <t>(Reiden)</t>
    </r>
  </si>
  <si>
    <r>
      <t>Willisau-Stadt (</t>
    </r>
    <r>
      <rPr>
        <sz val="6"/>
        <rFont val="Arial"/>
        <family val="2"/>
      </rPr>
      <t>Willisau)</t>
    </r>
  </si>
  <si>
    <r>
      <t xml:space="preserve">Lieli </t>
    </r>
    <r>
      <rPr>
        <sz val="6"/>
        <rFont val="Arial"/>
        <family val="2"/>
      </rPr>
      <t>(Hohenrain)</t>
    </r>
  </si>
  <si>
    <r>
      <t>Winikon</t>
    </r>
    <r>
      <rPr>
        <sz val="6"/>
        <rFont val="Arial"/>
        <family val="2"/>
      </rPr>
      <t xml:space="preserve"> (Triengen)</t>
    </r>
  </si>
  <si>
    <r>
      <t xml:space="preserve">Littau </t>
    </r>
    <r>
      <rPr>
        <sz val="6"/>
        <rFont val="Arial"/>
        <family val="2"/>
      </rPr>
      <t>(Luzern)</t>
    </r>
  </si>
  <si>
    <t>Wolhusen</t>
  </si>
  <si>
    <t>16.04.2010 buu</t>
  </si>
  <si>
    <t>Zell</t>
  </si>
  <si>
    <t xml:space="preserve">GRUNDBUCH- / GEMEINDEVERZEICHNIS </t>
  </si>
  <si>
    <t>Stand: 20. April 2010</t>
  </si>
  <si>
    <t xml:space="preserve">Nr. </t>
  </si>
  <si>
    <t>Ausgewählte Gemeinde</t>
  </si>
  <si>
    <t>Schutzwaldpflege</t>
  </si>
  <si>
    <t xml:space="preserve">Schutzwaldpflege </t>
  </si>
  <si>
    <t>Eingangswerte EM</t>
  </si>
  <si>
    <t>Standortsgruppen</t>
  </si>
  <si>
    <t>Standortsgruppen und Naturgefahren</t>
  </si>
  <si>
    <t>4 Hochwasser, Einzugsgebiet, gehemmt durchlässige Böden, flach- bis tiefgründig o. normal durchlässige Böden, mittel- bis tiefgründig; gross/mittel</t>
  </si>
  <si>
    <t>Ausgewählte Standortsgruppe</t>
  </si>
  <si>
    <t>Ausgewählte Naturgefahr</t>
  </si>
  <si>
    <t>1a</t>
  </si>
  <si>
    <t>1b</t>
  </si>
  <si>
    <t>5a</t>
  </si>
  <si>
    <t>5b</t>
  </si>
  <si>
    <t>Ausgewählter Zieltyp</t>
  </si>
  <si>
    <t>Zieltyp</t>
  </si>
  <si>
    <t>Nr. für Zieltyp</t>
  </si>
  <si>
    <t>Zieltyp Kt. LU:</t>
  </si>
  <si>
    <t>1 Steinschlag, Entstehungsgebiet; mittel</t>
  </si>
  <si>
    <t>1 Steinschlag, Transitgebiet, Steine Ø ca. 40 cm; gross</t>
  </si>
  <si>
    <t>1 Steinschlag, Transitgebiet, Steine Ø ca. 40 - 60 cm; gross</t>
  </si>
  <si>
    <t>1 Steinschlag, Transitgebiet, Steine Ø ca. 60 - 180 cm; gross</t>
  </si>
  <si>
    <t>1 Steinschlag, Auslauf-/Ablagerungsgebiet; gross</t>
  </si>
  <si>
    <t>2 Rutsch / Murgang, Entstehungsgebiet; gross</t>
  </si>
  <si>
    <t>2 Rutsch / Murgang, Infiltrationsgebiet, Rutschhorizont tiefer 2m, Wasserhaushalt beeinflussbar; mittel</t>
  </si>
  <si>
    <t>2 Rutsch / Murgang, Infiltrationsgebiet, Rutschhorizont tiefer 2m, Wasserhaushalt kaum beeinflussbar; gering</t>
  </si>
  <si>
    <t>3 Lawine, subalpine und hochmontane Nadelwälder, Entstehungsgebiet, Hangneigung 30-35° (58-70%); gross</t>
  </si>
  <si>
    <t>3 Lawine, subalpine und hochmontane Nadelwälder, Entstehungsgebiet, Hangneigung 35-40° (70-84%); gross</t>
  </si>
  <si>
    <t>3 Lawine, subalpine und hochmontane Nadelwälder, Entstehungsgebiet, Hangneigung 40-45° (84-100%); gross</t>
  </si>
  <si>
    <t>3 Lawine, subalpine und hochmontane Nadelwälder, Entstehungsgebiet, Hangneigung &gt;45° (&gt;100%); gross</t>
  </si>
  <si>
    <t>3 Lawine, ober- und unter­montane Laub- und Mischwälder, Entstehungsgebiet, Hangneigung 35-40° (70-84%); gross</t>
  </si>
  <si>
    <t>3 Lawine, ober- und unter­montane Laub- und Mischwälder, Entstehungsgebiet, Hangneigung 40-45° (84-100%); gross</t>
  </si>
  <si>
    <t>3 Lawine, ober- und unter­montane Laub- und Mischwälder, Entstehungsgebiet, Hangneigung &gt;45° (&gt;100%); gross</t>
  </si>
  <si>
    <t>Projektleitung</t>
  </si>
  <si>
    <t>Beiträge externe Projektleitung</t>
  </si>
  <si>
    <t>besonderer Aufwand</t>
  </si>
  <si>
    <t>Projektleitung durch Revierförster</t>
  </si>
  <si>
    <t>m'</t>
  </si>
  <si>
    <t>Mehrwertsteuer</t>
  </si>
  <si>
    <t>Version:</t>
  </si>
  <si>
    <t>1. Sockelbeitrag Schutzwaldleistung</t>
  </si>
  <si>
    <t>CHF/ha</t>
  </si>
  <si>
    <t>Grundpauschale (nicht kumulierbar!)</t>
  </si>
  <si>
    <t>1.1.1</t>
  </si>
  <si>
    <t>Wald mit besonderer Schutzfunktion</t>
  </si>
  <si>
    <t>1.1.2</t>
  </si>
  <si>
    <t>Wald mit Hochwasserschutzfunktion (Typ 4&amp;5)</t>
  </si>
  <si>
    <t>Bonus (nicht kumulierbar!)</t>
  </si>
  <si>
    <t>1.2.1</t>
  </si>
  <si>
    <t>Gut strukturieret Wälder mit nachhltiger Durchmesserverteilung</t>
  </si>
  <si>
    <t>1.2.2</t>
  </si>
  <si>
    <t>Letzter Eingriff zugunsten gut strukturierter Bestände</t>
  </si>
  <si>
    <t>2. Rahmenbedingungen (Auflagen / Einschränkungen)</t>
  </si>
  <si>
    <t>Anzahl</t>
  </si>
  <si>
    <t>Einheit</t>
  </si>
  <si>
    <t>Allgemeine Auflagen</t>
  </si>
  <si>
    <t>Erhalt von Stabilitätsträgern pro ha</t>
  </si>
  <si>
    <t>Rücken mit Seilkran</t>
  </si>
  <si>
    <t>%</t>
  </si>
  <si>
    <t>Schlagräumung zu Gunsten Naturverjüngung</t>
  </si>
  <si>
    <t>Einschränkungen auf Grund der Naturgefahr</t>
  </si>
  <si>
    <t xml:space="preserve">Stämme gezielt im Bestand deponieren </t>
  </si>
  <si>
    <t>liegengelassene Fi-Stämme entrinden</t>
  </si>
  <si>
    <t>hohe Stöcke (60-100 cm )</t>
  </si>
  <si>
    <t xml:space="preserve">hohe Fi-Stöcke entrinden </t>
  </si>
  <si>
    <t>Einschränkungen auf Grund des Standorttyps</t>
  </si>
  <si>
    <t xml:space="preserve">Moderholz gezielt liegen lassen </t>
  </si>
  <si>
    <t>liegengelassene Fi-Stämme streifen</t>
  </si>
  <si>
    <t>Moderholzstöcke (ca. 40cm oder Höhe Bodenveg.)</t>
  </si>
  <si>
    <t xml:space="preserve">Fi-Moderholzstöcke entrinden </t>
  </si>
  <si>
    <t>CHF / Einheit</t>
  </si>
  <si>
    <t>Stk.</t>
  </si>
  <si>
    <t>a</t>
  </si>
  <si>
    <t>Betrag</t>
  </si>
  <si>
    <t xml:space="preserve">Stundenentschädigung </t>
  </si>
  <si>
    <t>CHF/h</t>
  </si>
  <si>
    <t xml:space="preserve">Schlagabraum sicher deponieren (Gerinneeinhang) </t>
  </si>
  <si>
    <t>adl</t>
  </si>
  <si>
    <t>aes</t>
  </si>
  <si>
    <t>alb</t>
  </si>
  <si>
    <t>aln</t>
  </si>
  <si>
    <t>alh</t>
  </si>
  <si>
    <t>alw</t>
  </si>
  <si>
    <t>bal</t>
  </si>
  <si>
    <t>ber</t>
  </si>
  <si>
    <t>bur</t>
  </si>
  <si>
    <t>bus</t>
  </si>
  <si>
    <t>bue</t>
  </si>
  <si>
    <t>but</t>
  </si>
  <si>
    <t>dag</t>
  </si>
  <si>
    <t>die</t>
  </si>
  <si>
    <t>dop</t>
  </si>
  <si>
    <t>ebe</t>
  </si>
  <si>
    <t>ebi</t>
  </si>
  <si>
    <t>ego</t>
  </si>
  <si>
    <t>eic</t>
  </si>
  <si>
    <t>emm</t>
  </si>
  <si>
    <t>ent</t>
  </si>
  <si>
    <t>erm</t>
  </si>
  <si>
    <t>esb</t>
  </si>
  <si>
    <t>esm</t>
  </si>
  <si>
    <t>ett</t>
  </si>
  <si>
    <t>fis</t>
  </si>
  <si>
    <t>flu</t>
  </si>
  <si>
    <t>gel</t>
  </si>
  <si>
    <t>get</t>
  </si>
  <si>
    <t>geu</t>
  </si>
  <si>
    <t>gis</t>
  </si>
  <si>
    <t>gre</t>
  </si>
  <si>
    <t>grd</t>
  </si>
  <si>
    <t>grw</t>
  </si>
  <si>
    <t>gun</t>
  </si>
  <si>
    <t>hae</t>
  </si>
  <si>
    <t>has</t>
  </si>
  <si>
    <t>hew</t>
  </si>
  <si>
    <t>heb</t>
  </si>
  <si>
    <t>hil</t>
  </si>
  <si>
    <t>hit</t>
  </si>
  <si>
    <t>hoc</t>
  </si>
  <si>
    <t>hoh</t>
  </si>
  <si>
    <t>hon</t>
  </si>
  <si>
    <t>hor</t>
  </si>
  <si>
    <t>inw</t>
  </si>
  <si>
    <t>knu</t>
  </si>
  <si>
    <t>kot</t>
  </si>
  <si>
    <t>kri</t>
  </si>
  <si>
    <t>kul</t>
  </si>
  <si>
    <t>lan</t>
  </si>
  <si>
    <t>lie</t>
  </si>
  <si>
    <t>lit</t>
  </si>
  <si>
    <t>lut</t>
  </si>
  <si>
    <t>luz</t>
  </si>
  <si>
    <t>mal</t>
  </si>
  <si>
    <t>mar</t>
  </si>
  <si>
    <t>mau</t>
  </si>
  <si>
    <t>meg</t>
  </si>
  <si>
    <t>mei</t>
  </si>
  <si>
    <t>men</t>
  </si>
  <si>
    <t>mos</t>
  </si>
  <si>
    <t>mue</t>
  </si>
  <si>
    <t>neb</t>
  </si>
  <si>
    <t>ned</t>
  </si>
  <si>
    <t>nek</t>
  </si>
  <si>
    <t>not</t>
  </si>
  <si>
    <t>obe</t>
  </si>
  <si>
    <t>ohm</t>
  </si>
  <si>
    <t>pfa</t>
  </si>
  <si>
    <t>pfe</t>
  </si>
  <si>
    <t>rai</t>
  </si>
  <si>
    <t>rei</t>
  </si>
  <si>
    <t>ret</t>
  </si>
  <si>
    <t>rit</t>
  </si>
  <si>
    <t>rib</t>
  </si>
  <si>
    <t>rog</t>
  </si>
  <si>
    <t>roe</t>
  </si>
  <si>
    <t>rom</t>
  </si>
  <si>
    <t>roo</t>
  </si>
  <si>
    <t>rot</t>
  </si>
  <si>
    <t>rus</t>
  </si>
  <si>
    <t>sko</t>
  </si>
  <si>
    <t>sba</t>
  </si>
  <si>
    <t>sgu</t>
  </si>
  <si>
    <t>stz</t>
  </si>
  <si>
    <t>shm</t>
  </si>
  <si>
    <t>sbh</t>
  </si>
  <si>
    <t>sbg</t>
  </si>
  <si>
    <t>sem</t>
  </si>
  <si>
    <t>sul</t>
  </si>
  <si>
    <t>sur</t>
  </si>
  <si>
    <t>tri</t>
  </si>
  <si>
    <t>udl</t>
  </si>
  <si>
    <t>uff</t>
  </si>
  <si>
    <t>ufh</t>
  </si>
  <si>
    <t>vit</t>
  </si>
  <si>
    <t>wau</t>
  </si>
  <si>
    <t>weg</t>
  </si>
  <si>
    <t>wik</t>
  </si>
  <si>
    <t>wih</t>
  </si>
  <si>
    <t>wil</t>
  </si>
  <si>
    <t>wis</t>
  </si>
  <si>
    <t>win</t>
  </si>
  <si>
    <t>wol</t>
  </si>
  <si>
    <t>zel</t>
  </si>
  <si>
    <t xml:space="preserve">Gemeinde/ Ort: </t>
  </si>
  <si>
    <t>Weiserfläche Nr.:</t>
  </si>
  <si>
    <t>Wirkungsanalyse</t>
  </si>
  <si>
    <t>Wurden die Etappenziele erreicht?</t>
  </si>
  <si>
    <t>&gt; Was hat sich verändert?
&gt; Was sind die Ursachen?
&gt; Waren die Massnahmen wirksam?</t>
  </si>
  <si>
    <t xml:space="preserve">
Zustand 
(2025)</t>
  </si>
  <si>
    <t>Bemerkungen:</t>
  </si>
  <si>
    <t>Beurteilung und Fragestellung</t>
  </si>
  <si>
    <t>Schwändeliflue, Flühli</t>
  </si>
  <si>
    <t>Silvio Covi, Moritz Fischer, Frederic Wicki</t>
  </si>
  <si>
    <t>Zustand 2019</t>
  </si>
  <si>
    <t>1)</t>
  </si>
  <si>
    <t>2)</t>
  </si>
  <si>
    <t>Fi.95 T.                                           Ta vereinzelt                                 Bu vereinzelt</t>
  </si>
  <si>
    <t>Entwicklungsfähige Bäume in 2 ø Klasse vorhanden</t>
  </si>
  <si>
    <t>Kronenlänge ~ 2/3 gute Ver- ankerung, wenig Hänger</t>
  </si>
  <si>
    <t>Deutlich mehr Moderholz als  2010; 3-Bein Böcke, Stöcke</t>
  </si>
  <si>
    <t>Zu fällende Bäume gezielt zu Boden legen.                                                           Kein Holz ausfliegen.</t>
  </si>
  <si>
    <t>Deutlich zu wenig Anwuchs. Moderholz zu jung.</t>
  </si>
  <si>
    <t>Ver. Ansätze sind erkennbar.</t>
  </si>
  <si>
    <t>Aufwuchs vereinzelt.                 Pflanzungen</t>
  </si>
  <si>
    <t>Pflanzungen entwickeln sich zu kräftigen Jungbäumen ohne Wildschäden.</t>
  </si>
  <si>
    <t>Steinschlagprofil einfügen</t>
  </si>
  <si>
    <t>Einzelne Lücken (FS 1, Vers. Flä.2 und 6) gezielt vergrössern und Holz liegen lassen (Bodenkontakt)</t>
  </si>
  <si>
    <r>
      <rPr>
        <b/>
        <sz val="11"/>
        <rFont val="Arial"/>
        <family val="2"/>
      </rPr>
      <t>8B</t>
    </r>
    <r>
      <rPr>
        <sz val="11"/>
        <rFont val="Arial"/>
        <family val="2"/>
      </rPr>
      <t xml:space="preserve"> Differenzierung zu 08A nicht eindeutig!
Gebiet ausserhalb der Runsen und deren Einhänge.
Zieltyp 15b Steinschlag im Übergang von Reitgras-Fichtenwald zum Tannen-Buchenwald (wechseltrockene Ausbildung)</t>
    </r>
  </si>
  <si>
    <r>
      <t xml:space="preserve">3. Zustand, Entwicklungstendenz und Massnahmen                                          </t>
    </r>
    <r>
      <rPr>
        <b/>
        <sz val="11"/>
        <color rgb="FFFF0000"/>
        <rFont val="Arial"/>
        <family val="2"/>
      </rPr>
      <t>Zustand 2019 = 2010</t>
    </r>
  </si>
  <si>
    <r>
      <t xml:space="preserve">1) Die Zusammensetzung dürfte derjenigen von 2010 entsprechen.
2) V.a. Teilfläche B hat einen grösseren Anteil an 3 entwicklungsfähigen øKlassen.
</t>
    </r>
    <r>
      <rPr>
        <b/>
        <sz val="10"/>
        <rFont val="Arial"/>
        <family val="2"/>
      </rPr>
      <t>Massnahmen:</t>
    </r>
    <r>
      <rPr>
        <sz val="10"/>
        <rFont val="Arial"/>
        <family val="2"/>
      </rPr>
      <t xml:space="preserve"> Mehr Licht für Versuchsflächen 2, 4, 5 und 6. Vorsichtige Vergrösserung der Öffnung mit </t>
    </r>
    <r>
      <rPr>
        <b/>
        <u/>
        <sz val="10"/>
        <rFont val="Arial"/>
        <family val="2"/>
      </rPr>
      <t>Sonnenkompass</t>
    </r>
    <r>
      <rPr>
        <sz val="10"/>
        <rFont val="Arial"/>
        <family val="2"/>
      </rPr>
      <t xml:space="preserve">, Holz gezielt liegen lassen mit Bodenkontakt. Moderholz zwigend.
</t>
    </r>
    <r>
      <rPr>
        <b/>
        <sz val="10"/>
        <rFont val="Arial"/>
        <family val="2"/>
      </rPr>
      <t>Für die Massnahmen unbedingt die nachgeführten Formulare 21 der Erstaufnahme wf08_Nais_Form1-5_190709.xls beachten!</t>
    </r>
    <r>
      <rPr>
        <sz val="10"/>
        <rFont val="Arial"/>
        <family val="2"/>
      </rPr>
      <t xml:space="preserve">
</t>
    </r>
  </si>
  <si>
    <r>
      <t xml:space="preserve">Etappenziel
</t>
    </r>
    <r>
      <rPr>
        <b/>
        <sz val="8"/>
        <rFont val="Arial"/>
        <family val="2"/>
      </rPr>
      <t>2029</t>
    </r>
    <r>
      <rPr>
        <sz val="8"/>
        <rFont val="Arial"/>
        <family val="2"/>
      </rPr>
      <t xml:space="preserve"> mit Zwischenbeurteilung </t>
    </r>
    <r>
      <rPr>
        <b/>
        <sz val="8"/>
        <rFont val="Arial"/>
        <family val="2"/>
      </rPr>
      <t>2025</t>
    </r>
    <r>
      <rPr>
        <sz val="8"/>
        <rFont val="Arial"/>
        <family val="2"/>
      </rPr>
      <t xml:space="preserve">
</t>
    </r>
  </si>
  <si>
    <t>NaiS Formular 2 Kanton Luzern  -  Wirkungsanalyse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</si>
</sst>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\ &quot;Punkte&quot;"/>
    <numFmt numFmtId="165" formatCode="0.0"/>
  </numFmts>
  <fonts count="4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Symbol"/>
      <family val="1"/>
      <charset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Horizontal">
        <fgColor indexed="55"/>
      </patternFill>
    </fill>
    <fill>
      <patternFill patternType="lightVertical">
        <fgColor indexed="55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indexed="64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indexed="64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" fillId="0" borderId="0"/>
    <xf numFmtId="0" fontId="41" fillId="0" borderId="0"/>
  </cellStyleXfs>
  <cellXfs count="401">
    <xf numFmtId="0" fontId="0" fillId="0" borderId="0" xfId="0"/>
    <xf numFmtId="0" fontId="3" fillId="0" borderId="0" xfId="0" applyFont="1"/>
    <xf numFmtId="0" fontId="1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0" xfId="0" applyFont="1"/>
    <xf numFmtId="0" fontId="15" fillId="0" borderId="0" xfId="0" applyFont="1"/>
    <xf numFmtId="0" fontId="15" fillId="0" borderId="0" xfId="0" applyFont="1" applyAlignment="1"/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/>
    <xf numFmtId="0" fontId="1" fillId="0" borderId="0" xfId="0" applyFont="1"/>
    <xf numFmtId="0" fontId="0" fillId="0" borderId="0" xfId="0" applyBorder="1" applyAlignment="1"/>
    <xf numFmtId="0" fontId="15" fillId="0" borderId="0" xfId="0" applyFont="1" applyBorder="1"/>
    <xf numFmtId="0" fontId="19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vertical="top" wrapText="1"/>
    </xf>
    <xf numFmtId="0" fontId="13" fillId="0" borderId="0" xfId="0" applyFont="1"/>
    <xf numFmtId="0" fontId="0" fillId="0" borderId="0" xfId="0" applyBorder="1"/>
    <xf numFmtId="0" fontId="13" fillId="0" borderId="0" xfId="0" applyFont="1" applyFill="1"/>
    <xf numFmtId="0" fontId="0" fillId="0" borderId="0" xfId="0" applyFill="1"/>
    <xf numFmtId="0" fontId="25" fillId="0" borderId="0" xfId="0" applyFont="1" applyFill="1"/>
    <xf numFmtId="0" fontId="2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12" fillId="0" borderId="0" xfId="0" applyFont="1" applyBorder="1" applyAlignment="1">
      <alignment vertical="center"/>
    </xf>
    <xf numFmtId="0" fontId="15" fillId="0" borderId="2" xfId="0" applyFont="1" applyBorder="1"/>
    <xf numFmtId="0" fontId="1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9" fillId="0" borderId="0" xfId="0" applyFont="1" applyAlignment="1" applyProtection="1">
      <alignment horizontal="left"/>
    </xf>
    <xf numFmtId="0" fontId="0" fillId="0" borderId="0" xfId="0" applyBorder="1" applyProtection="1"/>
    <xf numFmtId="0" fontId="0" fillId="0" borderId="0" xfId="0" quotePrefix="1" applyFill="1" applyBorder="1" applyAlignment="1" applyProtection="1">
      <alignment horizontal="left"/>
    </xf>
    <xf numFmtId="0" fontId="0" fillId="0" borderId="0" xfId="0" applyProtection="1"/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/>
    <xf numFmtId="0" fontId="27" fillId="0" borderId="11" xfId="0" applyFont="1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center"/>
    </xf>
    <xf numFmtId="49" fontId="0" fillId="0" borderId="13" xfId="0" applyNumberFormat="1" applyFill="1" applyBorder="1" applyProtection="1"/>
    <xf numFmtId="49" fontId="0" fillId="0" borderId="14" xfId="0" applyNumberFormat="1" applyFill="1" applyBorder="1" applyProtection="1"/>
    <xf numFmtId="0" fontId="27" fillId="0" borderId="15" xfId="0" applyFont="1" applyFill="1" applyBorder="1" applyAlignment="1" applyProtection="1">
      <alignment vertical="center"/>
    </xf>
    <xf numFmtId="0" fontId="0" fillId="0" borderId="15" xfId="0" applyFill="1" applyBorder="1" applyProtection="1"/>
    <xf numFmtId="164" fontId="27" fillId="0" borderId="15" xfId="0" applyNumberFormat="1" applyFont="1" applyFill="1" applyBorder="1" applyAlignment="1" applyProtection="1">
      <alignment horizontal="center"/>
    </xf>
    <xf numFmtId="0" fontId="1" fillId="0" borderId="12" xfId="0" applyFont="1" applyFill="1" applyBorder="1" applyProtection="1"/>
    <xf numFmtId="49" fontId="1" fillId="0" borderId="13" xfId="0" applyNumberFormat="1" applyFont="1" applyFill="1" applyBorder="1" applyProtection="1"/>
    <xf numFmtId="0" fontId="1" fillId="0" borderId="13" xfId="0" applyFont="1" applyFill="1" applyBorder="1" applyProtection="1"/>
    <xf numFmtId="1" fontId="1" fillId="0" borderId="13" xfId="0" applyNumberFormat="1" applyFont="1" applyFill="1" applyBorder="1" applyAlignment="1" applyProtection="1">
      <alignment horizontal="center"/>
    </xf>
    <xf numFmtId="0" fontId="1" fillId="0" borderId="16" xfId="0" applyFont="1" applyFill="1" applyBorder="1" applyProtection="1"/>
    <xf numFmtId="49" fontId="1" fillId="0" borderId="17" xfId="0" applyNumberFormat="1" applyFont="1" applyFill="1" applyBorder="1" applyProtection="1"/>
    <xf numFmtId="0" fontId="1" fillId="0" borderId="17" xfId="0" applyFont="1" applyFill="1" applyBorder="1" applyProtection="1"/>
    <xf numFmtId="0" fontId="1" fillId="0" borderId="17" xfId="0" applyFont="1" applyFill="1" applyBorder="1" applyAlignment="1" applyProtection="1">
      <alignment horizontal="center"/>
    </xf>
    <xf numFmtId="0" fontId="0" fillId="0" borderId="18" xfId="0" applyFill="1" applyBorder="1" applyProtection="1"/>
    <xf numFmtId="49" fontId="1" fillId="0" borderId="14" xfId="0" applyNumberFormat="1" applyFont="1" applyFill="1" applyBorder="1" applyProtection="1"/>
    <xf numFmtId="0" fontId="0" fillId="0" borderId="14" xfId="0" applyFill="1" applyBorder="1" applyProtection="1"/>
    <xf numFmtId="0" fontId="0" fillId="0" borderId="14" xfId="0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3" xfId="0" applyFill="1" applyBorder="1"/>
    <xf numFmtId="0" fontId="0" fillId="0" borderId="16" xfId="0" applyFill="1" applyBorder="1" applyProtection="1"/>
    <xf numFmtId="49" fontId="0" fillId="0" borderId="17" xfId="0" applyNumberFormat="1" applyFill="1" applyBorder="1" applyProtection="1"/>
    <xf numFmtId="0" fontId="0" fillId="0" borderId="17" xfId="0" applyFill="1" applyBorder="1"/>
    <xf numFmtId="1" fontId="1" fillId="0" borderId="17" xfId="0" applyNumberFormat="1" applyFont="1" applyFill="1" applyBorder="1" applyAlignment="1" applyProtection="1">
      <alignment horizontal="center"/>
    </xf>
    <xf numFmtId="0" fontId="0" fillId="0" borderId="17" xfId="0" applyFill="1" applyBorder="1" applyProtection="1"/>
    <xf numFmtId="1" fontId="1" fillId="0" borderId="14" xfId="0" applyNumberFormat="1" applyFont="1" applyFill="1" applyBorder="1" applyAlignment="1" applyProtection="1">
      <alignment horizontal="center"/>
    </xf>
    <xf numFmtId="0" fontId="14" fillId="0" borderId="0" xfId="0" applyFont="1"/>
    <xf numFmtId="0" fontId="14" fillId="0" borderId="0" xfId="0" applyFont="1" applyProtection="1"/>
    <xf numFmtId="14" fontId="14" fillId="0" borderId="0" xfId="0" applyNumberFormat="1" applyFont="1" applyAlignment="1" applyProtection="1">
      <alignment horizontal="left"/>
    </xf>
    <xf numFmtId="0" fontId="0" fillId="0" borderId="0" xfId="0" applyAlignment="1">
      <alignment vertical="center"/>
    </xf>
    <xf numFmtId="0" fontId="27" fillId="0" borderId="14" xfId="0" applyFont="1" applyFill="1" applyBorder="1" applyAlignment="1" applyProtection="1">
      <alignment horizontal="center" vertical="center"/>
    </xf>
    <xf numFmtId="0" fontId="27" fillId="0" borderId="20" xfId="0" applyFont="1" applyFill="1" applyBorder="1" applyAlignment="1" applyProtection="1">
      <alignment horizontal="center" vertical="center"/>
    </xf>
    <xf numFmtId="4" fontId="16" fillId="0" borderId="0" xfId="4" applyNumberFormat="1" applyFont="1" applyFill="1" applyBorder="1" applyProtection="1"/>
    <xf numFmtId="0" fontId="27" fillId="0" borderId="14" xfId="0" applyFont="1" applyFill="1" applyBorder="1" applyAlignment="1" applyProtection="1">
      <alignment vertical="center"/>
    </xf>
    <xf numFmtId="0" fontId="27" fillId="0" borderId="21" xfId="0" applyFont="1" applyFill="1" applyBorder="1" applyAlignment="1" applyProtection="1">
      <alignment horizontal="center" vertical="center"/>
    </xf>
    <xf numFmtId="0" fontId="0" fillId="0" borderId="13" xfId="0" applyFill="1" applyBorder="1" applyProtection="1"/>
    <xf numFmtId="0" fontId="0" fillId="0" borderId="22" xfId="0" applyFill="1" applyBorder="1" applyAlignment="1" applyProtection="1">
      <alignment horizontal="center"/>
    </xf>
    <xf numFmtId="49" fontId="0" fillId="0" borderId="23" xfId="0" applyNumberFormat="1" applyFill="1" applyBorder="1" applyProtection="1"/>
    <xf numFmtId="0" fontId="0" fillId="0" borderId="23" xfId="0" applyFill="1" applyBorder="1" applyProtection="1"/>
    <xf numFmtId="49" fontId="27" fillId="0" borderId="15" xfId="0" applyNumberFormat="1" applyFont="1" applyFill="1" applyBorder="1" applyAlignment="1" applyProtection="1">
      <alignment vertical="center"/>
    </xf>
    <xf numFmtId="2" fontId="27" fillId="0" borderId="21" xfId="0" applyNumberFormat="1" applyFont="1" applyFill="1" applyBorder="1" applyAlignment="1" applyProtection="1">
      <alignment horizontal="center" vertical="center"/>
    </xf>
    <xf numFmtId="0" fontId="0" fillId="0" borderId="9" xfId="0" applyBorder="1" applyProtection="1"/>
    <xf numFmtId="49" fontId="0" fillId="0" borderId="9" xfId="0" applyNumberFormat="1" applyBorder="1" applyProtection="1"/>
    <xf numFmtId="0" fontId="0" fillId="0" borderId="9" xfId="0" applyBorder="1"/>
    <xf numFmtId="0" fontId="0" fillId="0" borderId="9" xfId="0" applyBorder="1" applyAlignment="1" applyProtection="1">
      <alignment horizontal="center"/>
    </xf>
    <xf numFmtId="0" fontId="0" fillId="0" borderId="24" xfId="0" applyFill="1" applyBorder="1" applyProtection="1"/>
    <xf numFmtId="49" fontId="0" fillId="0" borderId="25" xfId="0" applyNumberFormat="1" applyFill="1" applyBorder="1" applyProtection="1"/>
    <xf numFmtId="0" fontId="0" fillId="0" borderId="25" xfId="0" applyFill="1" applyBorder="1"/>
    <xf numFmtId="0" fontId="0" fillId="0" borderId="25" xfId="0" applyFill="1" applyBorder="1" applyAlignment="1">
      <alignment horizontal="center"/>
    </xf>
    <xf numFmtId="0" fontId="27" fillId="0" borderId="26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vertical="center" wrapText="1"/>
    </xf>
    <xf numFmtId="164" fontId="27" fillId="0" borderId="14" xfId="0" applyNumberFormat="1" applyFont="1" applyFill="1" applyBorder="1" applyAlignment="1" applyProtection="1">
      <alignment horizont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64" fontId="27" fillId="0" borderId="20" xfId="0" applyNumberFormat="1" applyFont="1" applyFill="1" applyBorder="1" applyAlignment="1" applyProtection="1">
      <alignment horizontal="center" wrapText="1"/>
    </xf>
    <xf numFmtId="0" fontId="27" fillId="0" borderId="21" xfId="0" applyFont="1" applyFill="1" applyBorder="1" applyAlignment="1" applyProtection="1">
      <alignment horizontal="center"/>
    </xf>
    <xf numFmtId="2" fontId="0" fillId="2" borderId="30" xfId="0" applyNumberFormat="1" applyFill="1" applyBorder="1" applyAlignment="1" applyProtection="1">
      <alignment horizontal="center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0" fontId="27" fillId="0" borderId="32" xfId="0" applyFont="1" applyFill="1" applyBorder="1" applyAlignment="1" applyProtection="1">
      <alignment horizontal="left" vertical="center"/>
    </xf>
    <xf numFmtId="0" fontId="27" fillId="0" borderId="33" xfId="0" applyFont="1" applyFill="1" applyBorder="1" applyAlignment="1" applyProtection="1">
      <alignment vertical="center"/>
    </xf>
    <xf numFmtId="0" fontId="0" fillId="0" borderId="17" xfId="0" applyFill="1" applyBorder="1" applyAlignment="1">
      <alignment horizontal="center"/>
    </xf>
    <xf numFmtId="2" fontId="0" fillId="2" borderId="31" xfId="0" applyNumberFormat="1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1" fontId="0" fillId="2" borderId="31" xfId="0" applyNumberFormat="1" applyFill="1" applyBorder="1" applyAlignment="1" applyProtection="1">
      <alignment horizontal="center"/>
    </xf>
    <xf numFmtId="0" fontId="0" fillId="0" borderId="35" xfId="0" applyFill="1" applyBorder="1" applyProtection="1"/>
    <xf numFmtId="49" fontId="0" fillId="0" borderId="36" xfId="0" applyNumberFormat="1" applyFill="1" applyBorder="1" applyProtection="1"/>
    <xf numFmtId="0" fontId="0" fillId="0" borderId="36" xfId="0" applyFill="1" applyBorder="1" applyAlignment="1">
      <alignment horizontal="center"/>
    </xf>
    <xf numFmtId="165" fontId="0" fillId="2" borderId="37" xfId="0" applyNumberFormat="1" applyFill="1" applyBorder="1" applyAlignment="1" applyProtection="1">
      <alignment horizontal="center"/>
    </xf>
    <xf numFmtId="0" fontId="1" fillId="0" borderId="33" xfId="0" applyFont="1" applyFill="1" applyBorder="1" applyProtection="1"/>
    <xf numFmtId="0" fontId="1" fillId="0" borderId="17" xfId="0" applyFont="1" applyFill="1" applyBorder="1"/>
    <xf numFmtId="0" fontId="1" fillId="0" borderId="36" xfId="0" applyFont="1" applyFill="1" applyBorder="1"/>
    <xf numFmtId="0" fontId="0" fillId="0" borderId="0" xfId="0" applyBorder="1" applyAlignment="1">
      <alignment horizontal="center"/>
    </xf>
    <xf numFmtId="0" fontId="7" fillId="0" borderId="0" xfId="0" applyFont="1"/>
    <xf numFmtId="0" fontId="7" fillId="0" borderId="0" xfId="0" applyNumberFormat="1" applyFont="1"/>
    <xf numFmtId="0" fontId="30" fillId="0" borderId="0" xfId="0" applyFont="1"/>
    <xf numFmtId="0" fontId="17" fillId="0" borderId="0" xfId="0" applyFont="1" applyAlignment="1"/>
    <xf numFmtId="0" fontId="32" fillId="0" borderId="0" xfId="0" applyFont="1" applyFill="1" applyAlignment="1" applyProtection="1">
      <alignment horizontal="right" vertical="top"/>
    </xf>
    <xf numFmtId="0" fontId="13" fillId="0" borderId="0" xfId="0" applyFont="1" applyAlignment="1">
      <alignment horizontal="right" vertical="top"/>
    </xf>
    <xf numFmtId="0" fontId="11" fillId="0" borderId="41" xfId="0" applyFont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0" fillId="0" borderId="0" xfId="0" applyBorder="1" applyAlignment="1" applyProtection="1">
      <alignment vertical="top"/>
      <protection hidden="1"/>
    </xf>
    <xf numFmtId="0" fontId="17" fillId="0" borderId="0" xfId="0" applyFont="1" applyAlignment="1" applyProtection="1">
      <protection hidden="1"/>
    </xf>
    <xf numFmtId="0" fontId="13" fillId="0" borderId="38" xfId="0" applyFont="1" applyBorder="1" applyAlignment="1" applyProtection="1">
      <protection hidden="1"/>
    </xf>
    <xf numFmtId="0" fontId="32" fillId="0" borderId="38" xfId="0" applyFont="1" applyBorder="1" applyAlignment="1" applyProtection="1">
      <alignment vertical="top"/>
      <protection hidden="1"/>
    </xf>
    <xf numFmtId="0" fontId="14" fillId="0" borderId="38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0" borderId="41" xfId="0" applyFont="1" applyBorder="1" applyAlignment="1" applyProtection="1">
      <alignment horizontal="center" wrapText="1"/>
      <protection hidden="1"/>
    </xf>
    <xf numFmtId="0" fontId="3" fillId="3" borderId="42" xfId="0" applyFont="1" applyFill="1" applyBorder="1" applyAlignment="1" applyProtection="1">
      <alignment horizontal="center" vertical="top" wrapText="1"/>
      <protection hidden="1"/>
    </xf>
    <xf numFmtId="0" fontId="6" fillId="0" borderId="43" xfId="0" applyFont="1" applyBorder="1" applyAlignment="1" applyProtection="1">
      <alignment horizontal="center" wrapText="1"/>
      <protection hidden="1"/>
    </xf>
    <xf numFmtId="0" fontId="3" fillId="4" borderId="44" xfId="0" applyFont="1" applyFill="1" applyBorder="1" applyAlignment="1" applyProtection="1">
      <alignment horizontal="center" vertical="top" wrapText="1"/>
      <protection hidden="1"/>
    </xf>
    <xf numFmtId="0" fontId="12" fillId="0" borderId="45" xfId="0" applyFont="1" applyBorder="1" applyAlignment="1" applyProtection="1">
      <alignment vertical="center"/>
      <protection hidden="1"/>
    </xf>
    <xf numFmtId="0" fontId="6" fillId="0" borderId="41" xfId="0" applyFont="1" applyBorder="1" applyAlignment="1" applyProtection="1">
      <alignment horizontal="left" vertical="center"/>
      <protection hidden="1"/>
    </xf>
    <xf numFmtId="0" fontId="15" fillId="0" borderId="41" xfId="0" applyFont="1" applyBorder="1" applyProtection="1">
      <protection hidden="1"/>
    </xf>
    <xf numFmtId="0" fontId="3" fillId="0" borderId="41" xfId="0" applyFont="1" applyBorder="1" applyAlignment="1" applyProtection="1">
      <protection hidden="1"/>
    </xf>
    <xf numFmtId="0" fontId="9" fillId="0" borderId="41" xfId="0" applyFont="1" applyBorder="1" applyAlignment="1" applyProtection="1">
      <alignment horizontal="left" vertical="center"/>
      <protection hidden="1"/>
    </xf>
    <xf numFmtId="0" fontId="3" fillId="0" borderId="45" xfId="0" applyFont="1" applyBorder="1" applyAlignment="1" applyProtection="1">
      <protection hidden="1"/>
    </xf>
    <xf numFmtId="0" fontId="6" fillId="0" borderId="41" xfId="0" applyFont="1" applyBorder="1" applyAlignment="1" applyProtection="1">
      <protection hidden="1"/>
    </xf>
    <xf numFmtId="0" fontId="6" fillId="0" borderId="41" xfId="0" applyFont="1" applyBorder="1" applyProtection="1">
      <protection hidden="1"/>
    </xf>
    <xf numFmtId="0" fontId="6" fillId="0" borderId="41" xfId="0" applyFont="1" applyBorder="1" applyAlignment="1" applyProtection="1">
      <alignment vertical="top"/>
      <protection hidden="1"/>
    </xf>
    <xf numFmtId="0" fontId="15" fillId="0" borderId="43" xfId="0" applyFont="1" applyBorder="1" applyProtection="1">
      <protection hidden="1"/>
    </xf>
    <xf numFmtId="0" fontId="2" fillId="0" borderId="41" xfId="0" applyFont="1" applyBorder="1" applyAlignment="1" applyProtection="1">
      <protection hidden="1"/>
    </xf>
    <xf numFmtId="0" fontId="10" fillId="0" borderId="41" xfId="0" applyFont="1" applyBorder="1" applyAlignment="1" applyProtection="1">
      <alignment horizontal="left" vertical="center"/>
      <protection hidden="1"/>
    </xf>
    <xf numFmtId="0" fontId="15" fillId="0" borderId="46" xfId="0" applyFont="1" applyBorder="1" applyProtection="1">
      <protection hidden="1"/>
    </xf>
    <xf numFmtId="0" fontId="6" fillId="0" borderId="46" xfId="0" applyFont="1" applyBorder="1" applyAlignment="1" applyProtection="1">
      <alignment horizontal="right"/>
      <protection hidden="1"/>
    </xf>
    <xf numFmtId="0" fontId="6" fillId="0" borderId="46" xfId="0" applyFont="1" applyBorder="1" applyAlignment="1" applyProtection="1">
      <alignment horizontal="left" vertical="center"/>
      <protection hidden="1"/>
    </xf>
    <xf numFmtId="0" fontId="15" fillId="0" borderId="46" xfId="0" applyFont="1" applyFill="1" applyBorder="1" applyAlignment="1" applyProtection="1">
      <alignment wrapText="1"/>
      <protection hidden="1"/>
    </xf>
    <xf numFmtId="0" fontId="15" fillId="0" borderId="0" xfId="0" applyFont="1" applyFill="1" applyBorder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protection hidden="1"/>
    </xf>
    <xf numFmtId="0" fontId="19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9" fillId="0" borderId="0" xfId="0" applyFont="1" applyAlignment="1" applyProtection="1">
      <protection hidden="1"/>
    </xf>
    <xf numFmtId="0" fontId="31" fillId="0" borderId="0" xfId="0" applyFont="1" applyFill="1" applyBorder="1" applyProtection="1">
      <protection hidden="1"/>
    </xf>
    <xf numFmtId="0" fontId="0" fillId="0" borderId="4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6" fillId="3" borderId="49" xfId="0" applyFont="1" applyFill="1" applyBorder="1" applyAlignment="1" applyProtection="1">
      <alignment horizontal="center" vertical="top" wrapText="1"/>
      <protection locked="0"/>
    </xf>
    <xf numFmtId="0" fontId="6" fillId="3" borderId="50" xfId="0" applyFont="1" applyFill="1" applyBorder="1" applyAlignment="1" applyProtection="1">
      <alignment horizontal="center" vertical="top" wrapText="1"/>
      <protection locked="0"/>
    </xf>
    <xf numFmtId="0" fontId="6" fillId="3" borderId="51" xfId="0" applyFont="1" applyFill="1" applyBorder="1" applyAlignment="1" applyProtection="1">
      <alignment horizontal="centerContinuous" vertical="top"/>
      <protection locked="0"/>
    </xf>
    <xf numFmtId="0" fontId="6" fillId="3" borderId="52" xfId="0" applyFont="1" applyFill="1" applyBorder="1" applyAlignment="1" applyProtection="1">
      <alignment horizontal="center" vertical="top" wrapText="1"/>
      <protection locked="0"/>
    </xf>
    <xf numFmtId="0" fontId="6" fillId="3" borderId="39" xfId="0" applyFont="1" applyFill="1" applyBorder="1" applyAlignment="1" applyProtection="1">
      <alignment horizontal="center" vertical="top" wrapText="1"/>
      <protection locked="0"/>
    </xf>
    <xf numFmtId="0" fontId="6" fillId="3" borderId="53" xfId="0" applyFont="1" applyFill="1" applyBorder="1" applyAlignment="1" applyProtection="1">
      <alignment horizontal="centerContinuous" vertical="top"/>
      <protection locked="0"/>
    </xf>
    <xf numFmtId="0" fontId="1" fillId="3" borderId="52" xfId="0" applyFont="1" applyFill="1" applyBorder="1" applyAlignment="1" applyProtection="1">
      <alignment horizontal="center" vertical="top" wrapText="1"/>
      <protection locked="0"/>
    </xf>
    <xf numFmtId="0" fontId="1" fillId="3" borderId="39" xfId="0" applyFont="1" applyFill="1" applyBorder="1" applyAlignment="1" applyProtection="1">
      <alignment horizontal="center" vertical="top" wrapText="1"/>
      <protection locked="0"/>
    </xf>
    <xf numFmtId="0" fontId="1" fillId="3" borderId="53" xfId="0" applyFont="1" applyFill="1" applyBorder="1" applyAlignment="1" applyProtection="1">
      <alignment horizontal="center" vertical="top" wrapText="1"/>
      <protection locked="0"/>
    </xf>
    <xf numFmtId="0" fontId="1" fillId="4" borderId="52" xfId="0" applyFont="1" applyFill="1" applyBorder="1" applyAlignment="1" applyProtection="1">
      <alignment horizontal="center" vertical="top" wrapText="1"/>
      <protection locked="0"/>
    </xf>
    <xf numFmtId="0" fontId="1" fillId="4" borderId="39" xfId="0" applyFont="1" applyFill="1" applyBorder="1" applyAlignment="1" applyProtection="1">
      <alignment horizontal="center" vertical="top" wrapText="1"/>
      <protection locked="0"/>
    </xf>
    <xf numFmtId="0" fontId="1" fillId="4" borderId="53" xfId="0" applyFont="1" applyFill="1" applyBorder="1" applyAlignment="1" applyProtection="1">
      <alignment horizontal="center" vertical="top" wrapText="1"/>
      <protection locked="0"/>
    </xf>
    <xf numFmtId="0" fontId="1" fillId="0" borderId="54" xfId="0" applyFont="1" applyBorder="1" applyAlignment="1" applyProtection="1">
      <alignment horizontal="center" vertical="top" wrapText="1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6" fillId="0" borderId="56" xfId="0" applyFont="1" applyBorder="1" applyAlignment="1" applyProtection="1">
      <alignment horizontal="centerContinuous" vertical="top"/>
      <protection locked="0"/>
    </xf>
    <xf numFmtId="0" fontId="15" fillId="0" borderId="54" xfId="0" applyFont="1" applyBorder="1" applyAlignment="1" applyProtection="1">
      <alignment horizontal="center" vertical="top" wrapText="1"/>
      <protection locked="0"/>
    </xf>
    <xf numFmtId="0" fontId="15" fillId="0" borderId="55" xfId="0" applyFont="1" applyBorder="1" applyAlignment="1" applyProtection="1">
      <alignment horizontal="center" vertical="top" wrapText="1"/>
      <protection locked="0"/>
    </xf>
    <xf numFmtId="0" fontId="2" fillId="0" borderId="60" xfId="0" applyFont="1" applyFill="1" applyBorder="1" applyAlignment="1">
      <alignment horizontal="center" vertical="top" wrapText="1"/>
    </xf>
    <xf numFmtId="0" fontId="26" fillId="0" borderId="61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5" fillId="0" borderId="63" xfId="0" applyFont="1" applyFill="1" applyBorder="1" applyAlignment="1">
      <alignment horizontal="center" wrapText="1"/>
    </xf>
    <xf numFmtId="0" fontId="5" fillId="0" borderId="64" xfId="0" applyFont="1" applyFill="1" applyBorder="1" applyAlignment="1">
      <alignment horizontal="center" wrapText="1"/>
    </xf>
    <xf numFmtId="0" fontId="21" fillId="0" borderId="65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vertical="top" wrapText="1"/>
    </xf>
    <xf numFmtId="0" fontId="5" fillId="0" borderId="65" xfId="0" applyFont="1" applyFill="1" applyBorder="1" applyAlignment="1">
      <alignment horizontal="center" vertical="top" wrapText="1"/>
    </xf>
    <xf numFmtId="0" fontId="5" fillId="0" borderId="66" xfId="0" applyFont="1" applyFill="1" applyBorder="1" applyAlignment="1">
      <alignment horizontal="center" wrapText="1"/>
    </xf>
    <xf numFmtId="0" fontId="0" fillId="0" borderId="44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3" fillId="0" borderId="38" xfId="0" applyFont="1" applyBorder="1" applyAlignment="1" applyProtection="1">
      <alignment horizontal="right" vertical="top"/>
      <protection hidden="1"/>
    </xf>
    <xf numFmtId="0" fontId="34" fillId="0" borderId="0" xfId="0" applyFont="1" applyBorder="1" applyAlignment="1" applyProtection="1">
      <alignment horizontal="right" vertical="top"/>
      <protection hidden="1"/>
    </xf>
    <xf numFmtId="0" fontId="3" fillId="0" borderId="40" xfId="0" applyFont="1" applyBorder="1" applyAlignment="1" applyProtection="1">
      <alignment vertical="center"/>
    </xf>
    <xf numFmtId="0" fontId="0" fillId="0" borderId="40" xfId="0" applyBorder="1" applyAlignment="1" applyProtection="1"/>
    <xf numFmtId="0" fontId="36" fillId="0" borderId="0" xfId="0" applyFont="1" applyAlignment="1">
      <alignment vertical="top" wrapText="1"/>
    </xf>
    <xf numFmtId="0" fontId="20" fillId="0" borderId="0" xfId="0" applyFont="1" applyBorder="1" applyAlignment="1" applyProtection="1">
      <alignment vertical="top" wrapText="1"/>
    </xf>
    <xf numFmtId="0" fontId="38" fillId="0" borderId="0" xfId="0" applyFont="1" applyAlignment="1">
      <alignment vertical="top" wrapText="1"/>
    </xf>
    <xf numFmtId="0" fontId="37" fillId="0" borderId="0" xfId="0" applyFont="1"/>
    <xf numFmtId="0" fontId="40" fillId="0" borderId="0" xfId="0" applyFont="1" applyBorder="1" applyAlignment="1" applyProtection="1">
      <alignment vertical="top"/>
      <protection hidden="1"/>
    </xf>
    <xf numFmtId="0" fontId="40" fillId="0" borderId="0" xfId="0" applyFont="1" applyBorder="1" applyAlignment="1" applyProtection="1">
      <alignment vertical="top"/>
      <protection locked="0" hidden="1"/>
    </xf>
    <xf numFmtId="0" fontId="17" fillId="0" borderId="77" xfId="0" applyFont="1" applyBorder="1" applyAlignment="1" applyProtection="1">
      <protection hidden="1"/>
    </xf>
    <xf numFmtId="0" fontId="0" fillId="0" borderId="38" xfId="0" applyBorder="1" applyAlignment="1" applyProtection="1"/>
    <xf numFmtId="0" fontId="4" fillId="0" borderId="38" xfId="0" applyFont="1" applyBorder="1" applyAlignment="1" applyProtection="1">
      <alignment horizontal="center" vertical="center"/>
      <protection hidden="1"/>
    </xf>
    <xf numFmtId="0" fontId="3" fillId="0" borderId="70" xfId="0" applyFont="1" applyBorder="1" applyAlignment="1" applyProtection="1">
      <alignment vertical="center"/>
      <protection hidden="1"/>
    </xf>
    <xf numFmtId="0" fontId="1" fillId="0" borderId="83" xfId="0" applyFont="1" applyBorder="1" applyAlignment="1" applyProtection="1">
      <alignment horizontal="left" vertical="center"/>
      <protection hidden="1"/>
    </xf>
    <xf numFmtId="0" fontId="1" fillId="0" borderId="52" xfId="0" applyFont="1" applyBorder="1"/>
    <xf numFmtId="0" fontId="15" fillId="0" borderId="84" xfId="0" applyFont="1" applyBorder="1" applyProtection="1"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4" fillId="0" borderId="84" xfId="0" applyFont="1" applyBorder="1" applyAlignment="1" applyProtection="1">
      <protection hidden="1"/>
    </xf>
    <xf numFmtId="0" fontId="4" fillId="0" borderId="90" xfId="0" applyFont="1" applyBorder="1" applyAlignment="1" applyProtection="1">
      <protection hidden="1"/>
    </xf>
    <xf numFmtId="0" fontId="4" fillId="0" borderId="89" xfId="0" applyFont="1" applyBorder="1" applyAlignment="1" applyProtection="1">
      <alignment vertical="center"/>
      <protection hidden="1"/>
    </xf>
    <xf numFmtId="0" fontId="0" fillId="0" borderId="96" xfId="0" applyBorder="1" applyAlignment="1" applyProtection="1"/>
    <xf numFmtId="0" fontId="6" fillId="0" borderId="84" xfId="0" applyFont="1" applyBorder="1" applyAlignment="1" applyProtection="1">
      <alignment horizontal="left" vertical="center"/>
      <protection hidden="1"/>
    </xf>
    <xf numFmtId="0" fontId="17" fillId="0" borderId="97" xfId="0" applyFont="1" applyBorder="1" applyAlignment="1" applyProtection="1">
      <protection hidden="1"/>
    </xf>
    <xf numFmtId="0" fontId="17" fillId="0" borderId="101" xfId="0" applyFont="1" applyBorder="1" applyAlignment="1" applyProtection="1">
      <protection hidden="1"/>
    </xf>
    <xf numFmtId="0" fontId="17" fillId="0" borderId="102" xfId="0" applyFont="1" applyBorder="1" applyAlignment="1" applyProtection="1">
      <alignment vertical="top"/>
      <protection hidden="1"/>
    </xf>
    <xf numFmtId="0" fontId="17" fillId="0" borderId="80" xfId="0" applyFont="1" applyBorder="1" applyAlignment="1" applyProtection="1">
      <alignment vertical="center"/>
      <protection hidden="1"/>
    </xf>
    <xf numFmtId="0" fontId="6" fillId="0" borderId="88" xfId="0" applyFont="1" applyBorder="1" applyAlignment="1" applyProtection="1">
      <alignment horizontal="left" vertical="top" wrapText="1"/>
      <protection locked="0"/>
    </xf>
    <xf numFmtId="0" fontId="6" fillId="0" borderId="84" xfId="0" applyFont="1" applyBorder="1" applyAlignment="1" applyProtection="1">
      <alignment horizontal="left" vertical="top" wrapText="1"/>
      <protection locked="0"/>
    </xf>
    <xf numFmtId="0" fontId="6" fillId="0" borderId="85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58" xfId="0" applyFont="1" applyBorder="1" applyAlignment="1" applyProtection="1">
      <alignment horizontal="left" vertical="top" wrapText="1"/>
      <protection locked="0"/>
    </xf>
    <xf numFmtId="0" fontId="6" fillId="0" borderId="74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70" xfId="0" applyFont="1" applyBorder="1" applyAlignment="1" applyProtection="1">
      <alignment horizontal="left" vertical="top" wrapText="1"/>
      <protection locked="0"/>
    </xf>
    <xf numFmtId="0" fontId="4" fillId="0" borderId="74" xfId="0" applyFont="1" applyBorder="1" applyAlignment="1" applyProtection="1">
      <alignment horizontal="left" vertical="center"/>
      <protection hidden="1"/>
    </xf>
    <xf numFmtId="0" fontId="12" fillId="0" borderId="38" xfId="0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left" vertical="center" wrapText="1" indent="3"/>
      <protection hidden="1"/>
    </xf>
    <xf numFmtId="49" fontId="5" fillId="0" borderId="58" xfId="0" applyNumberFormat="1" applyFont="1" applyBorder="1" applyAlignment="1" applyProtection="1">
      <alignment horizontal="left" vertical="center" wrapText="1" indent="3"/>
      <protection hidden="1"/>
    </xf>
    <xf numFmtId="49" fontId="5" fillId="0" borderId="38" xfId="0" applyNumberFormat="1" applyFont="1" applyBorder="1" applyAlignment="1" applyProtection="1">
      <alignment horizontal="left" vertical="center" wrapText="1" indent="3"/>
      <protection hidden="1"/>
    </xf>
    <xf numFmtId="49" fontId="5" fillId="0" borderId="70" xfId="0" applyNumberFormat="1" applyFont="1" applyBorder="1" applyAlignment="1" applyProtection="1">
      <alignment horizontal="left" vertical="center" wrapText="1" indent="3"/>
      <protection hidden="1"/>
    </xf>
    <xf numFmtId="0" fontId="4" fillId="0" borderId="84" xfId="0" applyFont="1" applyBorder="1" applyAlignment="1" applyProtection="1">
      <alignment horizontal="left" indent="1"/>
      <protection hidden="1"/>
    </xf>
    <xf numFmtId="0" fontId="4" fillId="0" borderId="8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>
      <alignment horizontal="left" indent="1"/>
    </xf>
    <xf numFmtId="0" fontId="1" fillId="0" borderId="58" xfId="0" applyFont="1" applyBorder="1" applyAlignment="1">
      <alignment horizontal="left" indent="1"/>
    </xf>
    <xf numFmtId="0" fontId="6" fillId="0" borderId="87" xfId="0" applyFont="1" applyBorder="1" applyAlignment="1" applyProtection="1">
      <alignment horizontal="center" vertical="top" wrapText="1"/>
      <protection hidden="1"/>
    </xf>
    <xf numFmtId="0" fontId="6" fillId="0" borderId="47" xfId="0" applyFont="1" applyBorder="1" applyAlignment="1" applyProtection="1">
      <alignment horizontal="center" vertical="top" wrapText="1"/>
      <protection hidden="1"/>
    </xf>
    <xf numFmtId="0" fontId="6" fillId="0" borderId="48" xfId="0" applyFont="1" applyBorder="1" applyAlignment="1" applyProtection="1">
      <alignment horizontal="center" vertical="top" wrapText="1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58" xfId="0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6" fillId="0" borderId="70" xfId="0" applyFont="1" applyBorder="1" applyAlignment="1" applyProtection="1">
      <alignment horizontal="center" vertical="center" wrapText="1"/>
      <protection hidden="1"/>
    </xf>
    <xf numFmtId="0" fontId="6" fillId="0" borderId="83" xfId="0" applyFont="1" applyBorder="1" applyAlignment="1" applyProtection="1">
      <alignment horizontal="left" vertical="top" wrapText="1"/>
      <protection locked="0"/>
    </xf>
    <xf numFmtId="0" fontId="6" fillId="0" borderId="52" xfId="0" applyFont="1" applyBorder="1" applyAlignment="1" applyProtection="1">
      <alignment horizontal="left" vertical="top" wrapText="1"/>
      <protection locked="0"/>
    </xf>
    <xf numFmtId="0" fontId="6" fillId="0" borderId="54" xfId="0" applyFont="1" applyBorder="1" applyAlignment="1" applyProtection="1">
      <alignment horizontal="left" vertical="top" wrapText="1"/>
      <protection locked="0"/>
    </xf>
    <xf numFmtId="0" fontId="8" fillId="0" borderId="78" xfId="0" applyFont="1" applyBorder="1" applyAlignment="1" applyProtection="1">
      <alignment horizontal="left" vertical="center"/>
      <protection locked="0"/>
    </xf>
    <xf numFmtId="0" fontId="8" fillId="0" borderId="79" xfId="0" applyFont="1" applyBorder="1" applyAlignment="1" applyProtection="1">
      <alignment horizontal="left" vertical="center"/>
      <protection locked="0"/>
    </xf>
    <xf numFmtId="0" fontId="8" fillId="0" borderId="81" xfId="0" applyFont="1" applyBorder="1" applyAlignment="1" applyProtection="1">
      <alignment horizontal="left" vertical="center" wrapText="1"/>
      <protection locked="0"/>
    </xf>
    <xf numFmtId="0" fontId="8" fillId="0" borderId="81" xfId="0" applyFont="1" applyBorder="1" applyAlignment="1" applyProtection="1">
      <alignment horizontal="left" vertical="center"/>
      <protection locked="0"/>
    </xf>
    <xf numFmtId="0" fontId="8" fillId="0" borderId="82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4" fillId="0" borderId="49" xfId="0" applyFont="1" applyBorder="1" applyAlignment="1" applyProtection="1">
      <alignment vertical="center"/>
      <protection hidden="1"/>
    </xf>
    <xf numFmtId="0" fontId="0" fillId="0" borderId="46" xfId="0" applyBorder="1" applyAlignment="1" applyProtection="1">
      <protection hidden="1"/>
    </xf>
    <xf numFmtId="0" fontId="0" fillId="0" borderId="84" xfId="0" applyBorder="1" applyAlignment="1" applyProtection="1">
      <protection hidden="1"/>
    </xf>
    <xf numFmtId="0" fontId="0" fillId="0" borderId="69" xfId="0" applyBorder="1" applyAlignment="1" applyProtection="1">
      <protection hidden="1"/>
    </xf>
    <xf numFmtId="14" fontId="8" fillId="0" borderId="77" xfId="0" applyNumberFormat="1" applyFont="1" applyBorder="1" applyAlignment="1" applyProtection="1">
      <alignment horizontal="left" vertical="center"/>
      <protection locked="0"/>
    </xf>
    <xf numFmtId="14" fontId="8" fillId="0" borderId="78" xfId="0" applyNumberFormat="1" applyFont="1" applyBorder="1" applyAlignment="1" applyProtection="1">
      <alignment horizontal="left" vertical="center"/>
      <protection locked="0"/>
    </xf>
    <xf numFmtId="14" fontId="8" fillId="0" borderId="79" xfId="0" applyNumberFormat="1" applyFont="1" applyBorder="1" applyAlignment="1" applyProtection="1">
      <alignment horizontal="left" vertical="center"/>
      <protection locked="0"/>
    </xf>
    <xf numFmtId="0" fontId="8" fillId="0" borderId="98" xfId="0" applyFont="1" applyBorder="1" applyAlignment="1" applyProtection="1">
      <alignment horizontal="left" vertical="center"/>
      <protection locked="0"/>
    </xf>
    <xf numFmtId="0" fontId="8" fillId="0" borderId="99" xfId="0" applyFont="1" applyBorder="1" applyAlignment="1" applyProtection="1">
      <alignment horizontal="left" vertical="center"/>
      <protection locked="0"/>
    </xf>
    <xf numFmtId="0" fontId="8" fillId="0" borderId="100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vertical="center" wrapText="1"/>
      <protection hidden="1"/>
    </xf>
    <xf numFmtId="0" fontId="4" fillId="0" borderId="46" xfId="0" applyFont="1" applyBorder="1" applyAlignment="1" applyProtection="1">
      <alignment vertical="center" wrapText="1"/>
      <protection hidden="1"/>
    </xf>
    <xf numFmtId="0" fontId="0" fillId="0" borderId="69" xfId="0" applyBorder="1" applyAlignment="1" applyProtection="1">
      <alignment vertical="center" wrapText="1"/>
      <protection hidden="1"/>
    </xf>
    <xf numFmtId="0" fontId="6" fillId="0" borderId="104" xfId="0" applyFont="1" applyBorder="1" applyAlignment="1" applyProtection="1">
      <alignment horizontal="center" wrapText="1"/>
      <protection hidden="1"/>
    </xf>
    <xf numFmtId="0" fontId="0" fillId="0" borderId="105" xfId="0" applyBorder="1" applyAlignment="1" applyProtection="1">
      <alignment horizontal="center" wrapText="1"/>
      <protection hidden="1"/>
    </xf>
    <xf numFmtId="0" fontId="0" fillId="0" borderId="52" xfId="0" applyBorder="1" applyAlignment="1" applyProtection="1">
      <alignment horizontal="center" wrapText="1"/>
      <protection hidden="1"/>
    </xf>
    <xf numFmtId="0" fontId="0" fillId="0" borderId="58" xfId="0" applyBorder="1" applyAlignment="1" applyProtection="1">
      <alignment horizontal="center" wrapText="1"/>
      <protection hidden="1"/>
    </xf>
    <xf numFmtId="0" fontId="0" fillId="0" borderId="54" xfId="0" applyBorder="1" applyAlignment="1" applyProtection="1">
      <alignment horizontal="center" wrapText="1"/>
      <protection hidden="1"/>
    </xf>
    <xf numFmtId="0" fontId="0" fillId="0" borderId="70" xfId="0" applyBorder="1" applyAlignment="1" applyProtection="1">
      <alignment horizontal="center" wrapText="1"/>
      <protection hidden="1"/>
    </xf>
    <xf numFmtId="0" fontId="6" fillId="0" borderId="103" xfId="0" applyFont="1" applyBorder="1" applyAlignment="1" applyProtection="1">
      <alignment horizontal="center" wrapText="1"/>
      <protection hidden="1"/>
    </xf>
    <xf numFmtId="0" fontId="6" fillId="0" borderId="41" xfId="0" applyFont="1" applyBorder="1" applyAlignment="1" applyProtection="1">
      <alignment horizontal="center" wrapText="1"/>
      <protection hidden="1"/>
    </xf>
    <xf numFmtId="0" fontId="6" fillId="0" borderId="43" xfId="0" applyFont="1" applyBorder="1" applyAlignment="1" applyProtection="1">
      <alignment horizontal="center" wrapText="1"/>
      <protection hidden="1"/>
    </xf>
    <xf numFmtId="0" fontId="6" fillId="0" borderId="19" xfId="0" applyFont="1" applyBorder="1" applyAlignment="1" applyProtection="1">
      <alignment horizontal="left" vertical="center" wrapText="1"/>
      <protection hidden="1"/>
    </xf>
    <xf numFmtId="0" fontId="6" fillId="0" borderId="57" xfId="0" applyFont="1" applyBorder="1" applyAlignment="1" applyProtection="1">
      <alignment horizontal="left" vertical="center" wrapText="1"/>
      <protection hidden="1"/>
    </xf>
    <xf numFmtId="0" fontId="6" fillId="0" borderId="72" xfId="0" applyFont="1" applyBorder="1" applyAlignment="1" applyProtection="1">
      <alignment horizontal="left" vertical="center" wrapText="1"/>
      <protection hidden="1"/>
    </xf>
    <xf numFmtId="0" fontId="6" fillId="0" borderId="71" xfId="0" applyFont="1" applyBorder="1" applyAlignment="1" applyProtection="1">
      <alignment horizontal="left" vertical="center" wrapText="1"/>
      <protection hidden="1"/>
    </xf>
    <xf numFmtId="0" fontId="6" fillId="0" borderId="52" xfId="0" applyFont="1" applyBorder="1" applyAlignment="1" applyProtection="1">
      <alignment horizontal="center" wrapText="1"/>
      <protection hidden="1"/>
    </xf>
    <xf numFmtId="0" fontId="6" fillId="0" borderId="58" xfId="0" applyFont="1" applyBorder="1" applyAlignment="1" applyProtection="1">
      <alignment horizontal="center" wrapText="1"/>
      <protection hidden="1"/>
    </xf>
    <xf numFmtId="0" fontId="6" fillId="0" borderId="54" xfId="0" applyFont="1" applyBorder="1" applyAlignment="1" applyProtection="1">
      <alignment horizontal="center" wrapText="1"/>
      <protection hidden="1"/>
    </xf>
    <xf numFmtId="0" fontId="6" fillId="0" borderId="70" xfId="0" applyFont="1" applyBorder="1" applyAlignment="1" applyProtection="1">
      <alignment horizontal="center" wrapText="1"/>
      <protection hidden="1"/>
    </xf>
    <xf numFmtId="0" fontId="6" fillId="0" borderId="49" xfId="0" applyFont="1" applyBorder="1" applyAlignment="1" applyProtection="1">
      <alignment vertical="top" wrapText="1"/>
      <protection locked="0"/>
    </xf>
    <xf numFmtId="0" fontId="7" fillId="0" borderId="69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 vertical="top" wrapText="1"/>
      <protection locked="0"/>
    </xf>
    <xf numFmtId="0" fontId="7" fillId="0" borderId="58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 vertical="top" wrapText="1"/>
      <protection locked="0"/>
    </xf>
    <xf numFmtId="0" fontId="7" fillId="0" borderId="70" xfId="0" applyFont="1" applyBorder="1" applyAlignment="1" applyProtection="1">
      <alignment vertical="top" wrapText="1"/>
      <protection locked="0"/>
    </xf>
    <xf numFmtId="0" fontId="35" fillId="0" borderId="0" xfId="0" applyFont="1" applyAlignment="1">
      <alignment vertical="top" wrapText="1"/>
    </xf>
    <xf numFmtId="0" fontId="35" fillId="0" borderId="38" xfId="0" applyFont="1" applyBorder="1" applyAlignment="1">
      <alignment vertical="top" wrapText="1"/>
    </xf>
    <xf numFmtId="0" fontId="18" fillId="0" borderId="45" xfId="0" applyFont="1" applyBorder="1" applyAlignment="1" applyProtection="1">
      <alignment vertical="top" wrapText="1"/>
      <protection hidden="1"/>
    </xf>
    <xf numFmtId="0" fontId="18" fillId="0" borderId="41" xfId="0" applyFont="1" applyBorder="1" applyAlignment="1" applyProtection="1">
      <alignment vertical="top" wrapText="1"/>
      <protection hidden="1"/>
    </xf>
    <xf numFmtId="0" fontId="18" fillId="0" borderId="43" xfId="0" applyFont="1" applyBorder="1" applyAlignment="1" applyProtection="1">
      <alignment vertical="top" wrapText="1"/>
      <protection hidden="1"/>
    </xf>
    <xf numFmtId="0" fontId="18" fillId="0" borderId="49" xfId="0" applyFont="1" applyBorder="1" applyAlignment="1" applyProtection="1">
      <alignment vertical="top" wrapText="1"/>
      <protection hidden="1"/>
    </xf>
    <xf numFmtId="0" fontId="18" fillId="0" borderId="69" xfId="0" applyFont="1" applyBorder="1" applyAlignment="1" applyProtection="1">
      <alignment vertical="top" wrapText="1"/>
      <protection hidden="1"/>
    </xf>
    <xf numFmtId="0" fontId="18" fillId="0" borderId="52" xfId="0" applyFont="1" applyBorder="1" applyAlignment="1" applyProtection="1">
      <alignment vertical="top" wrapText="1"/>
      <protection hidden="1"/>
    </xf>
    <xf numFmtId="0" fontId="18" fillId="0" borderId="58" xfId="0" applyFont="1" applyBorder="1" applyAlignment="1" applyProtection="1">
      <alignment vertical="top" wrapText="1"/>
      <protection hidden="1"/>
    </xf>
    <xf numFmtId="0" fontId="18" fillId="0" borderId="54" xfId="0" applyFont="1" applyBorder="1" applyAlignment="1" applyProtection="1">
      <alignment vertical="top" wrapText="1"/>
      <protection hidden="1"/>
    </xf>
    <xf numFmtId="0" fontId="18" fillId="0" borderId="70" xfId="0" applyFont="1" applyBorder="1" applyAlignment="1" applyProtection="1">
      <alignment vertical="top" wrapText="1"/>
      <protection hidden="1"/>
    </xf>
    <xf numFmtId="0" fontId="6" fillId="0" borderId="85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70" xfId="0" applyFont="1" applyBorder="1" applyAlignment="1" applyProtection="1">
      <alignment wrapText="1"/>
      <protection locked="0"/>
    </xf>
    <xf numFmtId="0" fontId="6" fillId="0" borderId="83" xfId="0" applyFont="1" applyBorder="1" applyAlignment="1" applyProtection="1">
      <alignment horizontal="center" vertical="top" wrapText="1"/>
      <protection locked="0"/>
    </xf>
    <xf numFmtId="0" fontId="6" fillId="0" borderId="84" xfId="0" applyFont="1" applyBorder="1" applyAlignment="1" applyProtection="1">
      <alignment horizontal="center" vertical="top" wrapText="1"/>
      <protection locked="0"/>
    </xf>
    <xf numFmtId="0" fontId="6" fillId="0" borderId="85" xfId="0" applyFont="1" applyBorder="1" applyAlignment="1" applyProtection="1">
      <alignment horizontal="center" vertical="top" wrapText="1"/>
      <protection locked="0"/>
    </xf>
    <xf numFmtId="0" fontId="6" fillId="0" borderId="52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58" xfId="0" applyFont="1" applyBorder="1" applyAlignment="1" applyProtection="1">
      <alignment horizontal="center" vertical="top" wrapText="1"/>
      <protection locked="0"/>
    </xf>
    <xf numFmtId="0" fontId="6" fillId="0" borderId="54" xfId="0" applyFont="1" applyBorder="1" applyAlignment="1" applyProtection="1">
      <alignment horizontal="center" vertical="top" wrapText="1"/>
      <protection locked="0"/>
    </xf>
    <xf numFmtId="0" fontId="6" fillId="0" borderId="38" xfId="0" applyFont="1" applyBorder="1" applyAlignment="1" applyProtection="1">
      <alignment horizontal="center" vertical="top" wrapText="1"/>
      <protection locked="0"/>
    </xf>
    <xf numFmtId="0" fontId="6" fillId="0" borderId="70" xfId="0" applyFont="1" applyBorder="1" applyAlignment="1" applyProtection="1">
      <alignment horizontal="center" vertical="top" wrapText="1"/>
      <protection locked="0"/>
    </xf>
    <xf numFmtId="49" fontId="6" fillId="0" borderId="41" xfId="0" applyNumberFormat="1" applyFont="1" applyBorder="1" applyAlignment="1" applyProtection="1">
      <alignment horizontal="center" vertical="center" wrapText="1"/>
      <protection hidden="1"/>
    </xf>
    <xf numFmtId="49" fontId="0" fillId="0" borderId="41" xfId="0" applyNumberFormat="1" applyBorder="1" applyAlignment="1" applyProtection="1">
      <alignment horizontal="center" vertical="center" wrapText="1"/>
      <protection hidden="1"/>
    </xf>
    <xf numFmtId="49" fontId="0" fillId="0" borderId="43" xfId="0" applyNumberForma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49" fontId="6" fillId="0" borderId="83" xfId="0" applyNumberFormat="1" applyFont="1" applyBorder="1" applyAlignment="1" applyProtection="1">
      <alignment vertical="top" wrapText="1"/>
      <protection locked="0"/>
    </xf>
    <xf numFmtId="0" fontId="0" fillId="0" borderId="85" xfId="0" applyBorder="1" applyAlignment="1" applyProtection="1">
      <alignment vertical="top" wrapText="1"/>
      <protection locked="0"/>
    </xf>
    <xf numFmtId="49" fontId="6" fillId="0" borderId="52" xfId="0" applyNumberFormat="1" applyFont="1" applyBorder="1" applyAlignment="1" applyProtection="1">
      <alignment vertical="top" wrapText="1"/>
      <protection locked="0"/>
    </xf>
    <xf numFmtId="0" fontId="0" fillId="0" borderId="58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54" xfId="0" applyBorder="1" applyAlignment="1" applyProtection="1">
      <alignment vertical="top" wrapText="1"/>
      <protection locked="0"/>
    </xf>
    <xf numFmtId="0" fontId="0" fillId="0" borderId="70" xfId="0" applyBorder="1" applyAlignment="1" applyProtection="1">
      <alignment vertical="top" wrapText="1"/>
      <protection locked="0"/>
    </xf>
    <xf numFmtId="0" fontId="44" fillId="0" borderId="49" xfId="0" applyFont="1" applyBorder="1" applyAlignment="1" applyProtection="1">
      <alignment vertical="top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6" fillId="0" borderId="5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8" xfId="0" applyFont="1" applyFill="1" applyBorder="1" applyAlignment="1" applyProtection="1">
      <alignment horizontal="left" vertical="top" wrapText="1"/>
      <protection locked="0"/>
    </xf>
    <xf numFmtId="0" fontId="6" fillId="0" borderId="54" xfId="0" applyFont="1" applyFill="1" applyBorder="1" applyAlignment="1" applyProtection="1">
      <alignment horizontal="left" vertical="top" wrapText="1"/>
      <protection locked="0"/>
    </xf>
    <xf numFmtId="0" fontId="6" fillId="0" borderId="38" xfId="0" applyFont="1" applyFill="1" applyBorder="1" applyAlignment="1" applyProtection="1">
      <alignment horizontal="left" vertical="top" wrapText="1"/>
      <protection locked="0"/>
    </xf>
    <xf numFmtId="0" fontId="6" fillId="0" borderId="7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6" fillId="0" borderId="86" xfId="0" applyFont="1" applyBorder="1" applyAlignment="1" applyProtection="1">
      <alignment horizontal="center" textRotation="90"/>
      <protection hidden="1"/>
    </xf>
    <xf numFmtId="0" fontId="0" fillId="0" borderId="47" xfId="0" applyBorder="1" applyAlignment="1" applyProtection="1">
      <alignment horizontal="center" textRotation="90"/>
      <protection hidden="1"/>
    </xf>
    <xf numFmtId="0" fontId="0" fillId="0" borderId="48" xfId="0" applyBorder="1" applyAlignment="1" applyProtection="1">
      <alignment horizontal="center" textRotation="90"/>
      <protection hidden="1"/>
    </xf>
    <xf numFmtId="0" fontId="1" fillId="0" borderId="91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92" xfId="0" applyFont="1" applyBorder="1" applyAlignment="1" applyProtection="1">
      <alignment horizontal="left" vertical="top"/>
      <protection locked="0"/>
    </xf>
    <xf numFmtId="0" fontId="1" fillId="0" borderId="91" xfId="0" applyFont="1" applyBorder="1" applyAlignment="1" applyProtection="1">
      <alignment horizontal="left" vertical="top"/>
      <protection locked="0"/>
    </xf>
    <xf numFmtId="0" fontId="1" fillId="0" borderId="93" xfId="0" applyFont="1" applyBorder="1" applyAlignment="1" applyProtection="1">
      <alignment horizontal="left" vertical="top"/>
      <protection locked="0"/>
    </xf>
    <xf numFmtId="0" fontId="1" fillId="0" borderId="94" xfId="0" applyFont="1" applyBorder="1" applyAlignment="1" applyProtection="1">
      <alignment horizontal="left" vertical="top"/>
      <protection locked="0"/>
    </xf>
    <xf numFmtId="0" fontId="1" fillId="0" borderId="95" xfId="0" applyFont="1" applyBorder="1" applyAlignment="1" applyProtection="1">
      <alignment horizontal="left" vertical="top"/>
      <protection locked="0"/>
    </xf>
    <xf numFmtId="0" fontId="11" fillId="0" borderId="4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protection hidden="1"/>
    </xf>
    <xf numFmtId="0" fontId="4" fillId="0" borderId="75" xfId="0" applyFont="1" applyFill="1" applyBorder="1" applyAlignment="1" applyProtection="1">
      <alignment vertical="top"/>
    </xf>
    <xf numFmtId="0" fontId="0" fillId="0" borderId="73" xfId="0" applyBorder="1" applyAlignment="1">
      <alignment vertical="top"/>
    </xf>
    <xf numFmtId="0" fontId="0" fillId="0" borderId="76" xfId="0" applyBorder="1" applyAlignment="1">
      <alignment vertical="top"/>
    </xf>
    <xf numFmtId="0" fontId="4" fillId="0" borderId="73" xfId="0" applyFont="1" applyFill="1" applyBorder="1" applyAlignment="1" applyProtection="1">
      <alignment vertical="top"/>
    </xf>
    <xf numFmtId="0" fontId="4" fillId="0" borderId="76" xfId="0" applyFont="1" applyFill="1" applyBorder="1" applyAlignment="1" applyProtection="1">
      <alignment vertical="top"/>
    </xf>
    <xf numFmtId="0" fontId="27" fillId="0" borderId="26" xfId="0" applyFont="1" applyFill="1" applyBorder="1" applyAlignment="1" applyProtection="1">
      <alignment horizontal="left" vertical="center"/>
    </xf>
    <xf numFmtId="0" fontId="27" fillId="0" borderId="27" xfId="0" applyFont="1" applyFill="1" applyBorder="1" applyAlignment="1" applyProtection="1">
      <alignment horizontal="left" vertical="center"/>
    </xf>
    <xf numFmtId="0" fontId="27" fillId="0" borderId="59" xfId="0" applyFont="1" applyFill="1" applyBorder="1" applyAlignment="1" applyProtection="1">
      <alignment horizontal="left" vertical="center"/>
    </xf>
    <xf numFmtId="0" fontId="0" fillId="0" borderId="2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2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</cellXfs>
  <cellStyles count="11">
    <cellStyle name="Comma 2" xfId="1"/>
    <cellStyle name="Comma 2 2" xfId="2"/>
    <cellStyle name="Comma 2 3" xfId="3"/>
    <cellStyle name="Dezimal 2" xfId="5"/>
    <cellStyle name="Dezimal 3" xfId="6"/>
    <cellStyle name="Dezimal 3 2" xfId="7"/>
    <cellStyle name="Dezimal 4" xfId="8"/>
    <cellStyle name="Komma" xfId="4" builtinId="3"/>
    <cellStyle name="Standard" xfId="0" builtinId="0"/>
    <cellStyle name="Standard 2" xfId="9"/>
    <cellStyle name="Standard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Drop" dropStyle="combo" dx="16" fmlaLink="STAOGR_NATGEF!$A$9" fmlaRange="STAOGR_NATGEF!$B$12:$B$19" noThreeD="1" sel="8" val="0"/>
</file>

<file path=xl/ctrlProps/ctrlProp9.xml><?xml version="1.0" encoding="utf-8"?>
<formControlPr xmlns="http://schemas.microsoft.com/office/spreadsheetml/2009/9/main" objectType="Drop" dropLines="21" dropStyle="combo" dx="16" fmlaLink="STAOGR_NATGEF!$A$23" fmlaRange="STAOGR_NATGEF!$B$26:$B$42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628235</xdr:colOff>
      <xdr:row>45</xdr:row>
      <xdr:rowOff>17808</xdr:rowOff>
    </xdr:from>
    <xdr:to>
      <xdr:col>7</xdr:col>
      <xdr:colOff>75785</xdr:colOff>
      <xdr:row>46</xdr:row>
      <xdr:rowOff>8283</xdr:rowOff>
    </xdr:to>
    <xdr:sp macro="" textlink="">
      <xdr:nvSpPr>
        <xdr:cNvPr id="10342" name="Text Box 102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5945670" y="9534525"/>
          <a:ext cx="689941" cy="89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sehr schlecht</a:t>
          </a:r>
        </a:p>
      </xdr:txBody>
    </xdr:sp>
    <xdr:clientData/>
  </xdr:twoCellAnchor>
  <xdr:twoCellAnchor>
    <xdr:from>
      <xdr:col>8</xdr:col>
      <xdr:colOff>28575</xdr:colOff>
      <xdr:row>45</xdr:row>
      <xdr:rowOff>9525</xdr:rowOff>
    </xdr:from>
    <xdr:to>
      <xdr:col>9</xdr:col>
      <xdr:colOff>219075</xdr:colOff>
      <xdr:row>46</xdr:row>
      <xdr:rowOff>0</xdr:rowOff>
    </xdr:to>
    <xdr:sp macro="" textlink="">
      <xdr:nvSpPr>
        <xdr:cNvPr id="10343" name="Text Box 103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6457950" y="9229725"/>
          <a:ext cx="4286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minimal</a:t>
          </a:r>
        </a:p>
      </xdr:txBody>
    </xdr:sp>
    <xdr:clientData/>
  </xdr:twoCellAnchor>
  <xdr:twoCellAnchor>
    <xdr:from>
      <xdr:col>9</xdr:col>
      <xdr:colOff>86139</xdr:colOff>
      <xdr:row>45</xdr:row>
      <xdr:rowOff>9525</xdr:rowOff>
    </xdr:from>
    <xdr:to>
      <xdr:col>10</xdr:col>
      <xdr:colOff>565288</xdr:colOff>
      <xdr:row>46</xdr:row>
      <xdr:rowOff>0</xdr:rowOff>
    </xdr:to>
    <xdr:sp macro="" textlink="">
      <xdr:nvSpPr>
        <xdr:cNvPr id="10344" name="Text Box 104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7126356" y="9526242"/>
          <a:ext cx="959541" cy="89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ideal</a:t>
          </a:r>
        </a:p>
      </xdr:txBody>
    </xdr:sp>
    <xdr:clientData/>
  </xdr:twoCellAnchor>
  <xdr:twoCellAnchor>
    <xdr:from>
      <xdr:col>0</xdr:col>
      <xdr:colOff>180975</xdr:colOff>
      <xdr:row>0</xdr:row>
      <xdr:rowOff>47625</xdr:rowOff>
    </xdr:from>
    <xdr:to>
      <xdr:col>2</xdr:col>
      <xdr:colOff>1704975</xdr:colOff>
      <xdr:row>1</xdr:row>
      <xdr:rowOff>352425</xdr:rowOff>
    </xdr:to>
    <xdr:pic>
      <xdr:nvPicPr>
        <xdr:cNvPr id="115924" name="Picture 207" descr="BUWD_LB">
          <a:extLst>
            <a:ext uri="{FF2B5EF4-FFF2-40B4-BE49-F238E27FC236}">
              <a16:creationId xmlns:a16="http://schemas.microsoft.com/office/drawing/2014/main" id="{00000000-0008-0000-0000-0000D4C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47625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819150</xdr:colOff>
      <xdr:row>17</xdr:row>
      <xdr:rowOff>171450</xdr:rowOff>
    </xdr:from>
    <xdr:to>
      <xdr:col>23</xdr:col>
      <xdr:colOff>819150</xdr:colOff>
      <xdr:row>19</xdr:row>
      <xdr:rowOff>104775</xdr:rowOff>
    </xdr:to>
    <xdr:sp macro="" textlink="">
      <xdr:nvSpPr>
        <xdr:cNvPr id="115925" name="Line 131">
          <a:extLst>
            <a:ext uri="{FF2B5EF4-FFF2-40B4-BE49-F238E27FC236}">
              <a16:creationId xmlns:a16="http://schemas.microsoft.com/office/drawing/2014/main" id="{00000000-0008-0000-0000-0000D5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40576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15</xdr:row>
      <xdr:rowOff>19050</xdr:rowOff>
    </xdr:from>
    <xdr:to>
      <xdr:col>23</xdr:col>
      <xdr:colOff>800100</xdr:colOff>
      <xdr:row>17</xdr:row>
      <xdr:rowOff>171450</xdr:rowOff>
    </xdr:to>
    <xdr:sp macro="" textlink="">
      <xdr:nvSpPr>
        <xdr:cNvPr id="115926" name="Line 132">
          <a:extLst>
            <a:ext uri="{FF2B5EF4-FFF2-40B4-BE49-F238E27FC236}">
              <a16:creationId xmlns:a16="http://schemas.microsoft.com/office/drawing/2014/main" id="{00000000-0008-0000-0000-0000D6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35242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22</xdr:row>
      <xdr:rowOff>171450</xdr:rowOff>
    </xdr:from>
    <xdr:to>
      <xdr:col>23</xdr:col>
      <xdr:colOff>819150</xdr:colOff>
      <xdr:row>24</xdr:row>
      <xdr:rowOff>104775</xdr:rowOff>
    </xdr:to>
    <xdr:sp macro="" textlink="">
      <xdr:nvSpPr>
        <xdr:cNvPr id="115927" name="Line 134">
          <a:extLst>
            <a:ext uri="{FF2B5EF4-FFF2-40B4-BE49-F238E27FC236}">
              <a16:creationId xmlns:a16="http://schemas.microsoft.com/office/drawing/2014/main" id="{00000000-0008-0000-0000-0000D7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50101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20</xdr:row>
      <xdr:rowOff>19050</xdr:rowOff>
    </xdr:from>
    <xdr:to>
      <xdr:col>23</xdr:col>
      <xdr:colOff>800100</xdr:colOff>
      <xdr:row>22</xdr:row>
      <xdr:rowOff>171450</xdr:rowOff>
    </xdr:to>
    <xdr:sp macro="" textlink="">
      <xdr:nvSpPr>
        <xdr:cNvPr id="115928" name="Line 135">
          <a:extLst>
            <a:ext uri="{FF2B5EF4-FFF2-40B4-BE49-F238E27FC236}">
              <a16:creationId xmlns:a16="http://schemas.microsoft.com/office/drawing/2014/main" id="{00000000-0008-0000-0000-0000D8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44767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27</xdr:row>
      <xdr:rowOff>171450</xdr:rowOff>
    </xdr:from>
    <xdr:to>
      <xdr:col>23</xdr:col>
      <xdr:colOff>819150</xdr:colOff>
      <xdr:row>29</xdr:row>
      <xdr:rowOff>104775</xdr:rowOff>
    </xdr:to>
    <xdr:sp macro="" textlink="">
      <xdr:nvSpPr>
        <xdr:cNvPr id="115929" name="Line 137">
          <a:extLst>
            <a:ext uri="{FF2B5EF4-FFF2-40B4-BE49-F238E27FC236}">
              <a16:creationId xmlns:a16="http://schemas.microsoft.com/office/drawing/2014/main" id="{00000000-0008-0000-0000-0000D9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59626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25</xdr:row>
      <xdr:rowOff>19050</xdr:rowOff>
    </xdr:from>
    <xdr:to>
      <xdr:col>23</xdr:col>
      <xdr:colOff>800100</xdr:colOff>
      <xdr:row>27</xdr:row>
      <xdr:rowOff>171450</xdr:rowOff>
    </xdr:to>
    <xdr:sp macro="" textlink="">
      <xdr:nvSpPr>
        <xdr:cNvPr id="115930" name="Line 138">
          <a:extLst>
            <a:ext uri="{FF2B5EF4-FFF2-40B4-BE49-F238E27FC236}">
              <a16:creationId xmlns:a16="http://schemas.microsoft.com/office/drawing/2014/main" id="{00000000-0008-0000-0000-0000DA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54292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32</xdr:row>
      <xdr:rowOff>171450</xdr:rowOff>
    </xdr:from>
    <xdr:to>
      <xdr:col>23</xdr:col>
      <xdr:colOff>819150</xdr:colOff>
      <xdr:row>34</xdr:row>
      <xdr:rowOff>104775</xdr:rowOff>
    </xdr:to>
    <xdr:sp macro="" textlink="">
      <xdr:nvSpPr>
        <xdr:cNvPr id="115931" name="Line 140">
          <a:extLst>
            <a:ext uri="{FF2B5EF4-FFF2-40B4-BE49-F238E27FC236}">
              <a16:creationId xmlns:a16="http://schemas.microsoft.com/office/drawing/2014/main" id="{00000000-0008-0000-0000-0000DB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69151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30</xdr:row>
      <xdr:rowOff>19050</xdr:rowOff>
    </xdr:from>
    <xdr:to>
      <xdr:col>23</xdr:col>
      <xdr:colOff>800100</xdr:colOff>
      <xdr:row>32</xdr:row>
      <xdr:rowOff>171450</xdr:rowOff>
    </xdr:to>
    <xdr:sp macro="" textlink="">
      <xdr:nvSpPr>
        <xdr:cNvPr id="115932" name="Line 141">
          <a:extLst>
            <a:ext uri="{FF2B5EF4-FFF2-40B4-BE49-F238E27FC236}">
              <a16:creationId xmlns:a16="http://schemas.microsoft.com/office/drawing/2014/main" id="{00000000-0008-0000-0000-0000DC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63817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37</xdr:row>
      <xdr:rowOff>171450</xdr:rowOff>
    </xdr:from>
    <xdr:to>
      <xdr:col>23</xdr:col>
      <xdr:colOff>819150</xdr:colOff>
      <xdr:row>39</xdr:row>
      <xdr:rowOff>104775</xdr:rowOff>
    </xdr:to>
    <xdr:sp macro="" textlink="">
      <xdr:nvSpPr>
        <xdr:cNvPr id="115933" name="Line 143">
          <a:extLst>
            <a:ext uri="{FF2B5EF4-FFF2-40B4-BE49-F238E27FC236}">
              <a16:creationId xmlns:a16="http://schemas.microsoft.com/office/drawing/2014/main" id="{00000000-0008-0000-0000-0000DD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78676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35</xdr:row>
      <xdr:rowOff>19050</xdr:rowOff>
    </xdr:from>
    <xdr:to>
      <xdr:col>23</xdr:col>
      <xdr:colOff>800100</xdr:colOff>
      <xdr:row>37</xdr:row>
      <xdr:rowOff>171450</xdr:rowOff>
    </xdr:to>
    <xdr:sp macro="" textlink="">
      <xdr:nvSpPr>
        <xdr:cNvPr id="115934" name="Line 144">
          <a:extLst>
            <a:ext uri="{FF2B5EF4-FFF2-40B4-BE49-F238E27FC236}">
              <a16:creationId xmlns:a16="http://schemas.microsoft.com/office/drawing/2014/main" id="{00000000-0008-0000-0000-0000DE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73342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42</xdr:row>
      <xdr:rowOff>171450</xdr:rowOff>
    </xdr:from>
    <xdr:to>
      <xdr:col>23</xdr:col>
      <xdr:colOff>819150</xdr:colOff>
      <xdr:row>44</xdr:row>
      <xdr:rowOff>114300</xdr:rowOff>
    </xdr:to>
    <xdr:sp macro="" textlink="">
      <xdr:nvSpPr>
        <xdr:cNvPr id="115935" name="Line 146">
          <a:extLst>
            <a:ext uri="{FF2B5EF4-FFF2-40B4-BE49-F238E27FC236}">
              <a16:creationId xmlns:a16="http://schemas.microsoft.com/office/drawing/2014/main" id="{00000000-0008-0000-0000-0000DF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8820150"/>
          <a:ext cx="0" cy="323850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xdr:twoCellAnchor>
    <xdr:from>
      <xdr:col>23</xdr:col>
      <xdr:colOff>381000</xdr:colOff>
      <xdr:row>40</xdr:row>
      <xdr:rowOff>28575</xdr:rowOff>
    </xdr:from>
    <xdr:to>
      <xdr:col>23</xdr:col>
      <xdr:colOff>800100</xdr:colOff>
      <xdr:row>42</xdr:row>
      <xdr:rowOff>171450</xdr:rowOff>
    </xdr:to>
    <xdr:sp macro="" textlink="">
      <xdr:nvSpPr>
        <xdr:cNvPr id="115936" name="Line 147">
          <a:extLst>
            <a:ext uri="{FF2B5EF4-FFF2-40B4-BE49-F238E27FC236}">
              <a16:creationId xmlns:a16="http://schemas.microsoft.com/office/drawing/2014/main" id="{00000000-0008-0000-0000-0000E0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8296275"/>
          <a:ext cx="419100" cy="5238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381000</xdr:colOff>
      <xdr:row>10</xdr:row>
      <xdr:rowOff>19050</xdr:rowOff>
    </xdr:from>
    <xdr:to>
      <xdr:col>23</xdr:col>
      <xdr:colOff>800100</xdr:colOff>
      <xdr:row>12</xdr:row>
      <xdr:rowOff>171450</xdr:rowOff>
    </xdr:to>
    <xdr:sp macro="" textlink="">
      <xdr:nvSpPr>
        <xdr:cNvPr id="115937" name="Line 86">
          <a:extLst>
            <a:ext uri="{FF2B5EF4-FFF2-40B4-BE49-F238E27FC236}">
              <a16:creationId xmlns:a16="http://schemas.microsoft.com/office/drawing/2014/main" id="{00000000-0008-0000-0000-0000E1C40100}"/>
            </a:ext>
          </a:extLst>
        </xdr:cNvPr>
        <xdr:cNvSpPr>
          <a:spLocks noChangeShapeType="1"/>
        </xdr:cNvSpPr>
      </xdr:nvSpPr>
      <xdr:spPr bwMode="auto">
        <a:xfrm flipH="1" flipV="1">
          <a:off x="17640300" y="2571750"/>
          <a:ext cx="419100" cy="5334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819150</xdr:colOff>
      <xdr:row>12</xdr:row>
      <xdr:rowOff>171450</xdr:rowOff>
    </xdr:from>
    <xdr:to>
      <xdr:col>23</xdr:col>
      <xdr:colOff>819150</xdr:colOff>
      <xdr:row>14</xdr:row>
      <xdr:rowOff>104775</xdr:rowOff>
    </xdr:to>
    <xdr:sp macro="" textlink="">
      <xdr:nvSpPr>
        <xdr:cNvPr id="115938" name="Line 85">
          <a:extLst>
            <a:ext uri="{FF2B5EF4-FFF2-40B4-BE49-F238E27FC236}">
              <a16:creationId xmlns:a16="http://schemas.microsoft.com/office/drawing/2014/main" id="{00000000-0008-0000-0000-0000E2C40100}"/>
            </a:ext>
          </a:extLst>
        </xdr:cNvPr>
        <xdr:cNvSpPr>
          <a:spLocks noChangeShapeType="1"/>
        </xdr:cNvSpPr>
      </xdr:nvSpPr>
      <xdr:spPr bwMode="auto">
        <a:xfrm flipH="1" flipV="1">
          <a:off x="18078450" y="3105150"/>
          <a:ext cx="0" cy="3143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oval" w="med" len="med"/>
          <a:tailEnd type="triangle" w="med" len="med"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11</xdr:row>
          <xdr:rowOff>171450</xdr:rowOff>
        </xdr:from>
        <xdr:to>
          <xdr:col>18</xdr:col>
          <xdr:colOff>95250</xdr:colOff>
          <xdr:row>13</xdr:row>
          <xdr:rowOff>19050</xdr:rowOff>
        </xdr:to>
        <xdr:sp macro="" textlink="">
          <xdr:nvSpPr>
            <xdr:cNvPr id="10287" name="CBX47" hidden="1">
              <a:extLst>
                <a:ext uri="{63B3BB69-23CF-44E3-9099-C40C66FF867C}">
                  <a14:compatExt spid="_x0000_s10287"/>
                </a:ext>
                <a:ext uri="{FF2B5EF4-FFF2-40B4-BE49-F238E27FC236}">
                  <a16:creationId xmlns:a16="http://schemas.microsoft.com/office/drawing/2014/main" id="{00000000-0008-0000-0000-00002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171450</xdr:rowOff>
        </xdr:from>
        <xdr:to>
          <xdr:col>18</xdr:col>
          <xdr:colOff>95250</xdr:colOff>
          <xdr:row>28</xdr:row>
          <xdr:rowOff>19050</xdr:rowOff>
        </xdr:to>
        <xdr:sp macro="" textlink="">
          <xdr:nvSpPr>
            <xdr:cNvPr id="10290" name="CBX50" hidden="1">
              <a:extLst>
                <a:ext uri="{63B3BB69-23CF-44E3-9099-C40C66FF867C}">
                  <a14:compatExt spid="_x0000_s10290"/>
                </a:ext>
                <a:ext uri="{FF2B5EF4-FFF2-40B4-BE49-F238E27FC236}">
                  <a16:creationId xmlns:a16="http://schemas.microsoft.com/office/drawing/2014/main" id="{00000000-0008-0000-0000-00003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31</xdr:row>
          <xdr:rowOff>171450</xdr:rowOff>
        </xdr:from>
        <xdr:to>
          <xdr:col>18</xdr:col>
          <xdr:colOff>95250</xdr:colOff>
          <xdr:row>33</xdr:row>
          <xdr:rowOff>19050</xdr:rowOff>
        </xdr:to>
        <xdr:sp macro="" textlink="">
          <xdr:nvSpPr>
            <xdr:cNvPr id="10291" name="CBX51" hidden="1">
              <a:extLst>
                <a:ext uri="{63B3BB69-23CF-44E3-9099-C40C66FF867C}">
                  <a14:compatExt spid="_x0000_s10291"/>
                </a:ext>
                <a:ext uri="{FF2B5EF4-FFF2-40B4-BE49-F238E27FC236}">
                  <a16:creationId xmlns:a16="http://schemas.microsoft.com/office/drawing/2014/main" id="{00000000-0008-0000-0000-00003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36</xdr:row>
          <xdr:rowOff>180975</xdr:rowOff>
        </xdr:from>
        <xdr:to>
          <xdr:col>18</xdr:col>
          <xdr:colOff>95250</xdr:colOff>
          <xdr:row>38</xdr:row>
          <xdr:rowOff>19050</xdr:rowOff>
        </xdr:to>
        <xdr:sp macro="" textlink="">
          <xdr:nvSpPr>
            <xdr:cNvPr id="10292" name="CBX52" hidden="1">
              <a:extLst>
                <a:ext uri="{63B3BB69-23CF-44E3-9099-C40C66FF867C}">
                  <a14:compatExt spid="_x0000_s10292"/>
                </a:ext>
                <a:ext uri="{FF2B5EF4-FFF2-40B4-BE49-F238E27FC236}">
                  <a16:creationId xmlns:a16="http://schemas.microsoft.com/office/drawing/2014/main" id="{00000000-0008-0000-0000-00003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41</xdr:row>
          <xdr:rowOff>180975</xdr:rowOff>
        </xdr:from>
        <xdr:to>
          <xdr:col>18</xdr:col>
          <xdr:colOff>95250</xdr:colOff>
          <xdr:row>43</xdr:row>
          <xdr:rowOff>19050</xdr:rowOff>
        </xdr:to>
        <xdr:sp macro="" textlink="">
          <xdr:nvSpPr>
            <xdr:cNvPr id="10293" name="CBX53" hidden="1">
              <a:extLst>
                <a:ext uri="{63B3BB69-23CF-44E3-9099-C40C66FF867C}">
                  <a14:compatExt spid="_x0000_s10293"/>
                </a:ext>
                <a:ext uri="{FF2B5EF4-FFF2-40B4-BE49-F238E27FC236}">
                  <a16:creationId xmlns:a16="http://schemas.microsoft.com/office/drawing/2014/main" id="{00000000-0008-0000-0000-00003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16</xdr:row>
          <xdr:rowOff>171450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10302" name="CBX62" hidden="1">
              <a:extLst>
                <a:ext uri="{63B3BB69-23CF-44E3-9099-C40C66FF867C}">
                  <a14:compatExt spid="_x0000_s10302"/>
                </a:ext>
                <a:ext uri="{FF2B5EF4-FFF2-40B4-BE49-F238E27FC236}">
                  <a16:creationId xmlns:a16="http://schemas.microsoft.com/office/drawing/2014/main" id="{00000000-0008-0000-0000-00003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21</xdr:row>
          <xdr:rowOff>171450</xdr:rowOff>
        </xdr:from>
        <xdr:to>
          <xdr:col>18</xdr:col>
          <xdr:colOff>95250</xdr:colOff>
          <xdr:row>23</xdr:row>
          <xdr:rowOff>9525</xdr:rowOff>
        </xdr:to>
        <xdr:sp macro="" textlink="">
          <xdr:nvSpPr>
            <xdr:cNvPr id="10303" name="CBX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0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38100</xdr:rowOff>
        </xdr:from>
        <xdr:to>
          <xdr:col>15</xdr:col>
          <xdr:colOff>447675</xdr:colOff>
          <xdr:row>4</xdr:row>
          <xdr:rowOff>238125</xdr:rowOff>
        </xdr:to>
        <xdr:sp macro="" textlink="">
          <xdr:nvSpPr>
            <xdr:cNvPr id="10361" name="Drop Down 121" hidden="1">
              <a:extLst>
                <a:ext uri="{63B3BB69-23CF-44E3-9099-C40C66FF867C}">
                  <a14:compatExt spid="_x0000_s10361"/>
                </a:ext>
                <a:ext uri="{FF2B5EF4-FFF2-40B4-BE49-F238E27FC236}">
                  <a16:creationId xmlns:a16="http://schemas.microsoft.com/office/drawing/2014/main" id="{00000000-0008-0000-0000-00007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38100</xdr:rowOff>
        </xdr:from>
        <xdr:to>
          <xdr:col>15</xdr:col>
          <xdr:colOff>447675</xdr:colOff>
          <xdr:row>5</xdr:row>
          <xdr:rowOff>238125</xdr:rowOff>
        </xdr:to>
        <xdr:sp macro="" textlink="">
          <xdr:nvSpPr>
            <xdr:cNvPr id="10362" name="Drop Down 122" hidden="1">
              <a:extLst>
                <a:ext uri="{63B3BB69-23CF-44E3-9099-C40C66FF867C}">
                  <a14:compatExt spid="_x0000_s10362"/>
                </a:ext>
                <a:ext uri="{FF2B5EF4-FFF2-40B4-BE49-F238E27FC236}">
                  <a16:creationId xmlns:a16="http://schemas.microsoft.com/office/drawing/2014/main" id="{00000000-0008-0000-0000-00007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1266825</xdr:colOff>
          <xdr:row>6</xdr:row>
          <xdr:rowOff>9525</xdr:rowOff>
        </xdr:from>
        <xdr:to>
          <xdr:col>11</xdr:col>
          <xdr:colOff>9525</xdr:colOff>
          <xdr:row>7</xdr:row>
          <xdr:rowOff>9525</xdr:rowOff>
        </xdr:to>
        <xdr:sp macro="" textlink="">
          <xdr:nvSpPr>
            <xdr:cNvPr id="74214" name="Button 6630" hidden="1">
              <a:extLst>
                <a:ext uri="{63B3BB69-23CF-44E3-9099-C40C66FF867C}">
                  <a14:compatExt spid="_x0000_s74214"/>
                </a:ext>
                <a:ext uri="{FF2B5EF4-FFF2-40B4-BE49-F238E27FC236}">
                  <a16:creationId xmlns:a16="http://schemas.microsoft.com/office/drawing/2014/main" id="{00000000-0008-0000-0000-0000E621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Vorlage für Pfeile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11</xdr:row>
          <xdr:rowOff>171450</xdr:rowOff>
        </xdr:from>
        <xdr:to>
          <xdr:col>18</xdr:col>
          <xdr:colOff>95250</xdr:colOff>
          <xdr:row>13</xdr:row>
          <xdr:rowOff>19050</xdr:rowOff>
        </xdr:to>
        <xdr:sp macro="" textlink="">
          <xdr:nvSpPr>
            <xdr:cNvPr id="113845" name="CBX47" hidden="1">
              <a:extLst>
                <a:ext uri="{63B3BB69-23CF-44E3-9099-C40C66FF867C}">
                  <a14:compatExt spid="_x0000_s113845"/>
                </a:ext>
                <a:ext uri="{FF2B5EF4-FFF2-40B4-BE49-F238E27FC236}">
                  <a16:creationId xmlns:a16="http://schemas.microsoft.com/office/drawing/2014/main" id="{00000000-0008-0000-0000-0000B5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26</xdr:row>
          <xdr:rowOff>171450</xdr:rowOff>
        </xdr:from>
        <xdr:to>
          <xdr:col>18</xdr:col>
          <xdr:colOff>95250</xdr:colOff>
          <xdr:row>28</xdr:row>
          <xdr:rowOff>19050</xdr:rowOff>
        </xdr:to>
        <xdr:sp macro="" textlink="">
          <xdr:nvSpPr>
            <xdr:cNvPr id="113846" name="CBX50" hidden="1">
              <a:extLst>
                <a:ext uri="{63B3BB69-23CF-44E3-9099-C40C66FF867C}">
                  <a14:compatExt spid="_x0000_s113846"/>
                </a:ext>
                <a:ext uri="{FF2B5EF4-FFF2-40B4-BE49-F238E27FC236}">
                  <a16:creationId xmlns:a16="http://schemas.microsoft.com/office/drawing/2014/main" id="{00000000-0008-0000-0000-0000B6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31</xdr:row>
          <xdr:rowOff>171450</xdr:rowOff>
        </xdr:from>
        <xdr:to>
          <xdr:col>18</xdr:col>
          <xdr:colOff>95250</xdr:colOff>
          <xdr:row>33</xdr:row>
          <xdr:rowOff>19050</xdr:rowOff>
        </xdr:to>
        <xdr:sp macro="" textlink="">
          <xdr:nvSpPr>
            <xdr:cNvPr id="113847" name="CBX51" hidden="1">
              <a:extLst>
                <a:ext uri="{63B3BB69-23CF-44E3-9099-C40C66FF867C}">
                  <a14:compatExt spid="_x0000_s113847"/>
                </a:ext>
                <a:ext uri="{FF2B5EF4-FFF2-40B4-BE49-F238E27FC236}">
                  <a16:creationId xmlns:a16="http://schemas.microsoft.com/office/drawing/2014/main" id="{00000000-0008-0000-0000-0000B7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36</xdr:row>
          <xdr:rowOff>180975</xdr:rowOff>
        </xdr:from>
        <xdr:to>
          <xdr:col>18</xdr:col>
          <xdr:colOff>95250</xdr:colOff>
          <xdr:row>38</xdr:row>
          <xdr:rowOff>19050</xdr:rowOff>
        </xdr:to>
        <xdr:sp macro="" textlink="">
          <xdr:nvSpPr>
            <xdr:cNvPr id="113848" name="CBX52" hidden="1">
              <a:extLst>
                <a:ext uri="{63B3BB69-23CF-44E3-9099-C40C66FF867C}">
                  <a14:compatExt spid="_x0000_s113848"/>
                </a:ext>
                <a:ext uri="{FF2B5EF4-FFF2-40B4-BE49-F238E27FC236}">
                  <a16:creationId xmlns:a16="http://schemas.microsoft.com/office/drawing/2014/main" id="{00000000-0008-0000-0000-0000B8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41</xdr:row>
          <xdr:rowOff>180975</xdr:rowOff>
        </xdr:from>
        <xdr:to>
          <xdr:col>18</xdr:col>
          <xdr:colOff>95250</xdr:colOff>
          <xdr:row>43</xdr:row>
          <xdr:rowOff>19050</xdr:rowOff>
        </xdr:to>
        <xdr:sp macro="" textlink="">
          <xdr:nvSpPr>
            <xdr:cNvPr id="113849" name="CBX53" hidden="1">
              <a:extLst>
                <a:ext uri="{63B3BB69-23CF-44E3-9099-C40C66FF867C}">
                  <a14:compatExt spid="_x0000_s113849"/>
                </a:ext>
                <a:ext uri="{FF2B5EF4-FFF2-40B4-BE49-F238E27FC236}">
                  <a16:creationId xmlns:a16="http://schemas.microsoft.com/office/drawing/2014/main" id="{00000000-0008-0000-0000-0000B9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16</xdr:row>
          <xdr:rowOff>171450</xdr:rowOff>
        </xdr:from>
        <xdr:to>
          <xdr:col>18</xdr:col>
          <xdr:colOff>95250</xdr:colOff>
          <xdr:row>18</xdr:row>
          <xdr:rowOff>9525</xdr:rowOff>
        </xdr:to>
        <xdr:sp macro="" textlink="">
          <xdr:nvSpPr>
            <xdr:cNvPr id="113850" name="CBX62" hidden="1">
              <a:extLst>
                <a:ext uri="{63B3BB69-23CF-44E3-9099-C40C66FF867C}">
                  <a14:compatExt spid="_x0000_s113850"/>
                </a:ext>
                <a:ext uri="{FF2B5EF4-FFF2-40B4-BE49-F238E27FC236}">
                  <a16:creationId xmlns:a16="http://schemas.microsoft.com/office/drawing/2014/main" id="{00000000-0008-0000-0000-0000BA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21</xdr:row>
          <xdr:rowOff>171450</xdr:rowOff>
        </xdr:from>
        <xdr:to>
          <xdr:col>18</xdr:col>
          <xdr:colOff>95250</xdr:colOff>
          <xdr:row>23</xdr:row>
          <xdr:rowOff>9525</xdr:rowOff>
        </xdr:to>
        <xdr:sp macro="" textlink="">
          <xdr:nvSpPr>
            <xdr:cNvPr id="113851" name="CBX63" hidden="1">
              <a:extLst>
                <a:ext uri="{63B3BB69-23CF-44E3-9099-C40C66FF867C}">
                  <a14:compatExt spid="_x0000_s113851"/>
                </a:ext>
                <a:ext uri="{FF2B5EF4-FFF2-40B4-BE49-F238E27FC236}">
                  <a16:creationId xmlns:a16="http://schemas.microsoft.com/office/drawing/2014/main" id="{00000000-0008-0000-0000-0000BB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248478</xdr:colOff>
      <xdr:row>10</xdr:row>
      <xdr:rowOff>33131</xdr:rowOff>
    </xdr:from>
    <xdr:to>
      <xdr:col>9</xdr:col>
      <xdr:colOff>248478</xdr:colOff>
      <xdr:row>13</xdr:row>
      <xdr:rowOff>8283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7239000" y="2882348"/>
          <a:ext cx="0" cy="546652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240195</xdr:colOff>
      <xdr:row>13</xdr:row>
      <xdr:rowOff>1</xdr:rowOff>
    </xdr:from>
    <xdr:to>
      <xdr:col>9</xdr:col>
      <xdr:colOff>248478</xdr:colOff>
      <xdr:row>14</xdr:row>
      <xdr:rowOff>182218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 flipV="1">
          <a:off x="7230717" y="3420718"/>
          <a:ext cx="8283" cy="372717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8283</xdr:colOff>
      <xdr:row>15</xdr:row>
      <xdr:rowOff>8283</xdr:rowOff>
    </xdr:from>
    <xdr:to>
      <xdr:col>9</xdr:col>
      <xdr:colOff>16565</xdr:colOff>
      <xdr:row>17</xdr:row>
      <xdr:rowOff>182218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6998805" y="3810000"/>
          <a:ext cx="8282" cy="55493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8282</xdr:colOff>
      <xdr:row>17</xdr:row>
      <xdr:rowOff>165652</xdr:rowOff>
    </xdr:from>
    <xdr:to>
      <xdr:col>9</xdr:col>
      <xdr:colOff>8282</xdr:colOff>
      <xdr:row>19</xdr:row>
      <xdr:rowOff>165652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6998804" y="4348369"/>
          <a:ext cx="0" cy="38100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25</xdr:row>
      <xdr:rowOff>16566</xdr:rowOff>
    </xdr:from>
    <xdr:to>
      <xdr:col>9</xdr:col>
      <xdr:colOff>190500</xdr:colOff>
      <xdr:row>27</xdr:row>
      <xdr:rowOff>115957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7181022" y="5723283"/>
          <a:ext cx="0" cy="480391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198782</xdr:colOff>
      <xdr:row>27</xdr:row>
      <xdr:rowOff>140805</xdr:rowOff>
    </xdr:from>
    <xdr:to>
      <xdr:col>9</xdr:col>
      <xdr:colOff>207065</xdr:colOff>
      <xdr:row>29</xdr:row>
      <xdr:rowOff>182218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 flipV="1">
          <a:off x="7189304" y="6228522"/>
          <a:ext cx="8283" cy="422413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182217</xdr:colOff>
      <xdr:row>29</xdr:row>
      <xdr:rowOff>173935</xdr:rowOff>
    </xdr:from>
    <xdr:to>
      <xdr:col>9</xdr:col>
      <xdr:colOff>198782</xdr:colOff>
      <xdr:row>33</xdr:row>
      <xdr:rowOff>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7172739" y="6642652"/>
          <a:ext cx="16565" cy="58806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173935</xdr:colOff>
      <xdr:row>32</xdr:row>
      <xdr:rowOff>149087</xdr:rowOff>
    </xdr:from>
    <xdr:to>
      <xdr:col>9</xdr:col>
      <xdr:colOff>182217</xdr:colOff>
      <xdr:row>35</xdr:row>
      <xdr:rowOff>16566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 flipV="1">
          <a:off x="7164457" y="7189304"/>
          <a:ext cx="8282" cy="438979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16566</xdr:colOff>
      <xdr:row>35</xdr:row>
      <xdr:rowOff>8283</xdr:rowOff>
    </xdr:from>
    <xdr:to>
      <xdr:col>8</xdr:col>
      <xdr:colOff>49696</xdr:colOff>
      <xdr:row>38</xdr:row>
      <xdr:rowOff>0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6526696" y="7620000"/>
          <a:ext cx="273326" cy="563217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66261</xdr:colOff>
      <xdr:row>37</xdr:row>
      <xdr:rowOff>182218</xdr:rowOff>
    </xdr:from>
    <xdr:to>
      <xdr:col>7</xdr:col>
      <xdr:colOff>66261</xdr:colOff>
      <xdr:row>39</xdr:row>
      <xdr:rowOff>182218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6576391" y="8174935"/>
          <a:ext cx="0" cy="38100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223631</xdr:colOff>
      <xdr:row>40</xdr:row>
      <xdr:rowOff>0</xdr:rowOff>
    </xdr:from>
    <xdr:to>
      <xdr:col>8</xdr:col>
      <xdr:colOff>173935</xdr:colOff>
      <xdr:row>43</xdr:row>
      <xdr:rowOff>16566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6733761" y="8564217"/>
          <a:ext cx="190500" cy="588066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182218</xdr:colOff>
      <xdr:row>43</xdr:row>
      <xdr:rowOff>8284</xdr:rowOff>
    </xdr:from>
    <xdr:to>
      <xdr:col>7</xdr:col>
      <xdr:colOff>182219</xdr:colOff>
      <xdr:row>44</xdr:row>
      <xdr:rowOff>157370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6692348" y="9144001"/>
          <a:ext cx="1" cy="339586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47625</xdr:rowOff>
    </xdr:from>
    <xdr:to>
      <xdr:col>3</xdr:col>
      <xdr:colOff>2152650</xdr:colOff>
      <xdr:row>1</xdr:row>
      <xdr:rowOff>352425</xdr:rowOff>
    </xdr:to>
    <xdr:pic>
      <xdr:nvPicPr>
        <xdr:cNvPr id="33464" name="Picture 1" descr="BUWD_LB">
          <a:extLst>
            <a:ext uri="{FF2B5EF4-FFF2-40B4-BE49-F238E27FC236}">
              <a16:creationId xmlns:a16="http://schemas.microsoft.com/office/drawing/2014/main" id="{00000000-0008-0000-0100-0000B88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28575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C000"/>
    <pageSetUpPr fitToPage="1"/>
  </sheetPr>
  <dimension ref="A1:X62"/>
  <sheetViews>
    <sheetView showGridLines="0" tabSelected="1" view="pageBreakPreview" topLeftCell="D1" zoomScale="115" zoomScaleNormal="100" zoomScaleSheetLayoutView="115" workbookViewId="0">
      <selection activeCell="V2" sqref="V2"/>
    </sheetView>
  </sheetViews>
  <sheetFormatPr baseColWidth="10" defaultColWidth="11.42578125" defaultRowHeight="12.75" x14ac:dyDescent="0.2"/>
  <cols>
    <col min="1" max="1" width="2.85546875" style="8" customWidth="1"/>
    <col min="2" max="2" width="21.85546875" style="8" customWidth="1"/>
    <col min="3" max="3" width="25.7109375" style="8" customWidth="1"/>
    <col min="4" max="4" width="2.85546875" style="8" customWidth="1"/>
    <col min="5" max="5" width="22.85546875" style="8" customWidth="1"/>
    <col min="6" max="6" width="2.85546875" style="8" customWidth="1"/>
    <col min="7" max="7" width="18.5703125" style="8" customWidth="1"/>
    <col min="8" max="9" width="3.5703125" style="9" customWidth="1"/>
    <col min="10" max="10" width="7.140625" style="9" customWidth="1"/>
    <col min="11" max="11" width="10.140625" style="9" customWidth="1"/>
    <col min="12" max="13" width="14.28515625" style="9" customWidth="1"/>
    <col min="14" max="14" width="5.7109375" style="8" customWidth="1"/>
    <col min="15" max="15" width="2.85546875" style="8" customWidth="1"/>
    <col min="16" max="16" width="17.140625" style="8" customWidth="1"/>
    <col min="17" max="17" width="2.85546875" style="8" customWidth="1"/>
    <col min="18" max="18" width="3.5703125" style="8" customWidth="1"/>
    <col min="19" max="20" width="5.7109375" style="8" customWidth="1"/>
    <col min="21" max="21" width="14.28515625" style="8" customWidth="1"/>
    <col min="22" max="22" width="17.140625" style="8" customWidth="1"/>
    <col min="23" max="23" width="2.85546875" customWidth="1"/>
    <col min="24" max="24" width="20.42578125" style="8" customWidth="1"/>
    <col min="25" max="16384" width="11.42578125" style="8"/>
  </cols>
  <sheetData>
    <row r="1" spans="1:24" ht="30" customHeight="1" x14ac:dyDescent="0.2">
      <c r="A1" s="156"/>
      <c r="B1" s="156"/>
      <c r="C1" s="156"/>
      <c r="D1" s="156"/>
      <c r="E1" s="156"/>
      <c r="F1" s="157"/>
      <c r="G1" s="157"/>
      <c r="H1" s="234"/>
      <c r="I1" s="234"/>
      <c r="J1" s="234"/>
      <c r="K1" s="234"/>
      <c r="L1" s="234"/>
      <c r="M1" s="235"/>
      <c r="N1" s="157"/>
      <c r="O1" s="157"/>
      <c r="P1" s="157"/>
      <c r="Q1" s="157"/>
      <c r="R1" s="157"/>
      <c r="S1" s="157"/>
      <c r="T1" s="157"/>
      <c r="U1" s="157"/>
      <c r="V1" s="227" t="s">
        <v>299</v>
      </c>
      <c r="W1" s="231"/>
    </row>
    <row r="2" spans="1:24" s="152" customFormat="1" ht="30" customHeight="1" thickBot="1" x14ac:dyDescent="0.3">
      <c r="A2" s="158"/>
      <c r="B2" s="158"/>
      <c r="C2" s="159"/>
      <c r="D2" s="158"/>
      <c r="E2" s="160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226" t="s">
        <v>507</v>
      </c>
      <c r="W2" s="66"/>
    </row>
    <row r="3" spans="1:24" s="11" customFormat="1" ht="22.5" customHeight="1" thickTop="1" thickBot="1" x14ac:dyDescent="0.3">
      <c r="A3" s="162"/>
      <c r="B3" s="251" t="s">
        <v>479</v>
      </c>
      <c r="C3" s="285" t="s">
        <v>487</v>
      </c>
      <c r="D3" s="285"/>
      <c r="E3" s="285"/>
      <c r="F3" s="285"/>
      <c r="G3" s="285"/>
      <c r="H3" s="285"/>
      <c r="I3" s="286"/>
      <c r="J3" s="236" t="s">
        <v>6</v>
      </c>
      <c r="K3" s="236"/>
      <c r="L3" s="298">
        <v>43655</v>
      </c>
      <c r="M3" s="299"/>
      <c r="N3" s="299"/>
      <c r="O3" s="299"/>
      <c r="P3" s="299"/>
      <c r="Q3" s="299"/>
      <c r="R3" s="299"/>
      <c r="S3" s="299"/>
      <c r="T3" s="299"/>
      <c r="U3" s="299"/>
      <c r="V3" s="300"/>
      <c r="W3" s="232"/>
    </row>
    <row r="4" spans="1:24" s="11" customFormat="1" ht="62.25" customHeight="1" thickBot="1" x14ac:dyDescent="0.3">
      <c r="A4" s="162"/>
      <c r="B4" s="252" t="s">
        <v>480</v>
      </c>
      <c r="C4" s="287" t="s">
        <v>503</v>
      </c>
      <c r="D4" s="288"/>
      <c r="E4" s="288"/>
      <c r="F4" s="288"/>
      <c r="G4" s="288"/>
      <c r="H4" s="288"/>
      <c r="I4" s="289"/>
      <c r="J4" s="253" t="s">
        <v>7</v>
      </c>
      <c r="K4" s="250"/>
      <c r="L4" s="301" t="s">
        <v>488</v>
      </c>
      <c r="M4" s="302"/>
      <c r="N4" s="302"/>
      <c r="O4" s="302"/>
      <c r="P4" s="302"/>
      <c r="Q4" s="302"/>
      <c r="R4" s="302"/>
      <c r="S4" s="302"/>
      <c r="T4" s="302"/>
      <c r="U4" s="302"/>
      <c r="V4" s="303"/>
      <c r="W4" s="232"/>
    </row>
    <row r="5" spans="1:24" s="11" customFormat="1" ht="22.5" customHeight="1" thickTop="1" thickBot="1" x14ac:dyDescent="0.25">
      <c r="A5" s="162"/>
      <c r="B5" s="290" t="s">
        <v>175</v>
      </c>
      <c r="C5" s="291"/>
      <c r="D5" s="192"/>
      <c r="E5" s="228"/>
      <c r="F5" s="228"/>
      <c r="G5" s="229"/>
      <c r="H5" s="229"/>
      <c r="I5" s="229"/>
      <c r="J5" s="229"/>
      <c r="K5" s="248"/>
      <c r="L5" s="229"/>
      <c r="M5" s="237"/>
      <c r="N5" s="237"/>
      <c r="O5" s="237"/>
      <c r="P5" s="237"/>
      <c r="Q5" s="237"/>
      <c r="R5" s="263" t="s">
        <v>313</v>
      </c>
      <c r="S5" s="264"/>
      <c r="T5" s="264"/>
      <c r="U5" s="238" t="str">
        <f>IF(STAOGR_NATGEF!C5=""," -",STAOGR_NATGEF!C5)</f>
        <v>15b</v>
      </c>
      <c r="V5" s="239"/>
      <c r="W5" s="66"/>
    </row>
    <row r="6" spans="1:24" s="12" customFormat="1" ht="22.5" customHeight="1" thickBot="1" x14ac:dyDescent="0.3">
      <c r="A6" s="163"/>
      <c r="B6" s="292" t="s">
        <v>41</v>
      </c>
      <c r="C6" s="293"/>
      <c r="D6" s="193"/>
      <c r="E6" s="228"/>
      <c r="F6" s="228"/>
      <c r="G6" s="229"/>
      <c r="H6" s="229"/>
      <c r="I6" s="229"/>
      <c r="J6" s="229"/>
      <c r="K6" s="248"/>
      <c r="L6" s="229"/>
      <c r="M6" s="229"/>
      <c r="N6" s="229"/>
      <c r="O6" s="229"/>
      <c r="P6" s="229"/>
      <c r="Q6" s="229"/>
      <c r="R6" s="240"/>
      <c r="S6" s="269" t="s">
        <v>481</v>
      </c>
      <c r="T6" s="269"/>
      <c r="U6" s="269"/>
      <c r="V6" s="270"/>
      <c r="W6" s="66"/>
    </row>
    <row r="7" spans="1:24" ht="15.75" customHeight="1" x14ac:dyDescent="0.2">
      <c r="A7" s="156"/>
      <c r="B7" s="294" t="s">
        <v>504</v>
      </c>
      <c r="C7" s="295"/>
      <c r="D7" s="295"/>
      <c r="E7" s="295"/>
      <c r="F7" s="295"/>
      <c r="G7" s="295"/>
      <c r="H7" s="295"/>
      <c r="I7" s="295"/>
      <c r="J7" s="295"/>
      <c r="K7" s="296"/>
      <c r="L7" s="295"/>
      <c r="M7" s="297"/>
      <c r="N7" s="304"/>
      <c r="O7" s="305"/>
      <c r="P7" s="305"/>
      <c r="Q7" s="306"/>
      <c r="R7" s="241"/>
      <c r="S7" s="271" t="s">
        <v>482</v>
      </c>
      <c r="T7" s="271"/>
      <c r="U7" s="271"/>
      <c r="V7" s="272"/>
      <c r="W7" s="66"/>
    </row>
    <row r="8" spans="1:24" ht="24.75" customHeight="1" x14ac:dyDescent="0.2">
      <c r="A8" s="156"/>
      <c r="B8" s="313" t="s">
        <v>10</v>
      </c>
      <c r="C8" s="313" t="s">
        <v>28</v>
      </c>
      <c r="D8" s="307" t="s">
        <v>29</v>
      </c>
      <c r="E8" s="308"/>
      <c r="F8" s="307" t="str">
        <f>CONCATENATE("Zustand
 ",IF(L3="","'Datum oben eintragen'",YEAR(L3)),"
")</f>
        <v xml:space="preserve">Zustand
 2019
</v>
      </c>
      <c r="G8" s="308"/>
      <c r="H8" s="320" t="s">
        <v>171</v>
      </c>
      <c r="I8" s="356"/>
      <c r="J8" s="310"/>
      <c r="K8" s="353" t="s">
        <v>486</v>
      </c>
      <c r="L8" s="320" t="s">
        <v>506</v>
      </c>
      <c r="M8" s="321"/>
      <c r="N8" s="276" t="s">
        <v>484</v>
      </c>
      <c r="O8" s="277"/>
      <c r="P8" s="277"/>
      <c r="Q8" s="278"/>
      <c r="R8" s="377" t="s">
        <v>170</v>
      </c>
      <c r="S8" s="265" t="s">
        <v>483</v>
      </c>
      <c r="T8" s="265"/>
      <c r="U8" s="265"/>
      <c r="V8" s="266"/>
      <c r="W8" s="66"/>
      <c r="X8" s="233" t="s">
        <v>2</v>
      </c>
    </row>
    <row r="9" spans="1:24" ht="16.5" customHeight="1" x14ac:dyDescent="0.2">
      <c r="A9" s="156"/>
      <c r="B9" s="314"/>
      <c r="C9" s="314"/>
      <c r="D9" s="309"/>
      <c r="E9" s="310"/>
      <c r="F9" s="309"/>
      <c r="G9" s="310"/>
      <c r="H9" s="165"/>
      <c r="I9" s="316" t="s">
        <v>172</v>
      </c>
      <c r="J9" s="317"/>
      <c r="K9" s="354"/>
      <c r="L9" s="320"/>
      <c r="M9" s="321"/>
      <c r="N9" s="276"/>
      <c r="O9" s="277"/>
      <c r="P9" s="277"/>
      <c r="Q9" s="278"/>
      <c r="R9" s="378"/>
      <c r="S9" s="265"/>
      <c r="T9" s="265"/>
      <c r="U9" s="265"/>
      <c r="V9" s="266"/>
      <c r="W9" s="66"/>
      <c r="X9" s="330" t="s">
        <v>3</v>
      </c>
    </row>
    <row r="10" spans="1:24" ht="16.5" customHeight="1" thickBot="1" x14ac:dyDescent="0.25">
      <c r="A10" s="156"/>
      <c r="B10" s="315"/>
      <c r="C10" s="315"/>
      <c r="D10" s="311"/>
      <c r="E10" s="312"/>
      <c r="F10" s="311"/>
      <c r="G10" s="312"/>
      <c r="H10" s="167"/>
      <c r="I10" s="318" t="s">
        <v>173</v>
      </c>
      <c r="J10" s="319"/>
      <c r="K10" s="355"/>
      <c r="L10" s="322"/>
      <c r="M10" s="323"/>
      <c r="N10" s="279"/>
      <c r="O10" s="280"/>
      <c r="P10" s="280"/>
      <c r="Q10" s="281"/>
      <c r="R10" s="379"/>
      <c r="S10" s="267"/>
      <c r="T10" s="267"/>
      <c r="U10" s="267"/>
      <c r="V10" s="268"/>
      <c r="W10" s="66"/>
      <c r="X10" s="331"/>
    </row>
    <row r="11" spans="1:24" ht="15" customHeight="1" x14ac:dyDescent="0.2">
      <c r="A11" s="156"/>
      <c r="B11" s="168" t="s">
        <v>13</v>
      </c>
      <c r="C11" s="332" t="str">
        <f>IF((OR(STAOGR_NATGEF!$A$9=1,STAOGR_NATGEF!$A$23=1)),"Bitte Standortsgruppe und Naturgefahr wählen",CONCATENATE(VLOOKUP(STAOGR_NATGEF!$A$9,Staotyp_minimal!$A$3:$I$9,3,FALSE),"
",VLOOKUP(STAOGR_NATGEF!$A$23,Natgef_minimal!$A$3:$I$18,3,FALSE)))</f>
        <v xml:space="preserve">Fi  60 - 100%
Vb, Mb, Bah  Samenbäume
Randalpen hochmontan:
Fi  60 - 90%
Ta  10 - 40%
</v>
      </c>
      <c r="D11" s="335" t="str">
        <f>IF((OR(STAOGR_NATGEF!$A$9=1,STAOGR_NATGEF!$A$23=1)),"Bitte Standortsgruppe und Naturgefahr wählen",CONCATENATE(VLOOKUP(STAOGR_NATGEF!$A$9,Staotyp_ideal!$A$3:$I$9,3,FALSE),"
",VLOOKUP(STAOGR_NATGEF!$A$23,Natgef_ideal!$A$3:$I$18,3,FALSE)))</f>
        <v xml:space="preserve">Fi  60 - 80%
Vb, Mb, Bah  10%
Randalpen hochmontan:
Ta  10 - 30%
</v>
      </c>
      <c r="E11" s="336"/>
      <c r="F11" s="324" t="s">
        <v>492</v>
      </c>
      <c r="G11" s="325"/>
      <c r="H11" s="194"/>
      <c r="I11" s="195"/>
      <c r="J11" s="196"/>
      <c r="K11" s="282" t="s">
        <v>490</v>
      </c>
      <c r="L11" s="282" t="s">
        <v>489</v>
      </c>
      <c r="M11" s="256"/>
      <c r="N11" s="282"/>
      <c r="O11" s="255"/>
      <c r="P11" s="255"/>
      <c r="Q11" s="256"/>
      <c r="R11" s="273"/>
      <c r="S11" s="254"/>
      <c r="T11" s="255"/>
      <c r="U11" s="255"/>
      <c r="V11" s="256"/>
      <c r="W11" s="66"/>
      <c r="X11" s="196"/>
    </row>
    <row r="12" spans="1:24" ht="15" customHeight="1" x14ac:dyDescent="0.2">
      <c r="A12" s="156"/>
      <c r="B12" s="169" t="s">
        <v>14</v>
      </c>
      <c r="C12" s="333"/>
      <c r="D12" s="337"/>
      <c r="E12" s="338"/>
      <c r="F12" s="326"/>
      <c r="G12" s="327"/>
      <c r="H12" s="197"/>
      <c r="I12" s="198"/>
      <c r="J12" s="199"/>
      <c r="K12" s="283"/>
      <c r="L12" s="283"/>
      <c r="M12" s="259"/>
      <c r="N12" s="283"/>
      <c r="O12" s="258"/>
      <c r="P12" s="258"/>
      <c r="Q12" s="259"/>
      <c r="R12" s="274"/>
      <c r="S12" s="257"/>
      <c r="T12" s="258"/>
      <c r="U12" s="258"/>
      <c r="V12" s="259"/>
      <c r="W12" s="66"/>
      <c r="X12" s="199"/>
    </row>
    <row r="13" spans="1:24" ht="15" customHeight="1" x14ac:dyDescent="0.2">
      <c r="A13" s="156"/>
      <c r="B13" s="169"/>
      <c r="C13" s="333"/>
      <c r="D13" s="337"/>
      <c r="E13" s="338"/>
      <c r="F13" s="326"/>
      <c r="G13" s="327"/>
      <c r="H13" s="200"/>
      <c r="I13" s="201"/>
      <c r="J13" s="202"/>
      <c r="K13" s="283"/>
      <c r="L13" s="283"/>
      <c r="M13" s="259"/>
      <c r="N13" s="283"/>
      <c r="O13" s="258"/>
      <c r="P13" s="258"/>
      <c r="Q13" s="259"/>
      <c r="R13" s="274"/>
      <c r="S13" s="257"/>
      <c r="T13" s="258"/>
      <c r="U13" s="258"/>
      <c r="V13" s="259"/>
      <c r="W13" s="66"/>
      <c r="X13" s="202"/>
    </row>
    <row r="14" spans="1:24" ht="15" customHeight="1" x14ac:dyDescent="0.2">
      <c r="A14" s="156"/>
      <c r="B14" s="170"/>
      <c r="C14" s="333"/>
      <c r="D14" s="337"/>
      <c r="E14" s="338"/>
      <c r="F14" s="326"/>
      <c r="G14" s="327"/>
      <c r="H14" s="203"/>
      <c r="I14" s="204"/>
      <c r="J14" s="205"/>
      <c r="K14" s="283"/>
      <c r="L14" s="283"/>
      <c r="M14" s="259"/>
      <c r="N14" s="283"/>
      <c r="O14" s="258"/>
      <c r="P14" s="258"/>
      <c r="Q14" s="259"/>
      <c r="R14" s="274"/>
      <c r="S14" s="257"/>
      <c r="T14" s="258"/>
      <c r="U14" s="258"/>
      <c r="V14" s="259"/>
      <c r="W14" s="66"/>
      <c r="X14" s="205"/>
    </row>
    <row r="15" spans="1:24" ht="15" customHeight="1" thickBot="1" x14ac:dyDescent="0.25">
      <c r="A15" s="156"/>
      <c r="B15" s="166"/>
      <c r="C15" s="334"/>
      <c r="D15" s="339"/>
      <c r="E15" s="340"/>
      <c r="F15" s="328"/>
      <c r="G15" s="329"/>
      <c r="H15" s="206"/>
      <c r="I15" s="207"/>
      <c r="J15" s="208"/>
      <c r="K15" s="284"/>
      <c r="L15" s="284"/>
      <c r="M15" s="262"/>
      <c r="N15" s="284"/>
      <c r="O15" s="261"/>
      <c r="P15" s="261"/>
      <c r="Q15" s="262"/>
      <c r="R15" s="275"/>
      <c r="S15" s="260"/>
      <c r="T15" s="261"/>
      <c r="U15" s="261"/>
      <c r="V15" s="262"/>
      <c r="W15" s="66"/>
      <c r="X15" s="208"/>
    </row>
    <row r="16" spans="1:24" ht="15" customHeight="1" x14ac:dyDescent="0.2">
      <c r="A16" s="156"/>
      <c r="B16" s="171" t="s">
        <v>32</v>
      </c>
      <c r="C16" s="332" t="str">
        <f>IF((OR(STAOGR_NATGEF!$A$9=1,STAOGR_NATGEF!$A$23=1)),"Bitte Standortsgruppe und Naturgefahr wählen",CONCATENATE(VLOOKUP(STAOGR_NATGEF!$A$9,Staotyp_minimal!$A$3:$I$9,4,FALSE),"
",VLOOKUP(STAOGR_NATGEF!$A$23,Natgef_minimal!$A$3:$I$18,4,FALSE)))</f>
        <v>Genügend entwicklungsfähige Bäume in mind. 2 Ø-Klassen/ha
Zieldurchmesser angepasst</v>
      </c>
      <c r="D16" s="335" t="str">
        <f>IF((OR(STAOGR_NATGEF!$A$9=1,STAOGR_NATGEF!$A$23=1)),"Bitte Standortsgruppe und Naturgefahr wählen",CONCATENATE(VLOOKUP(STAOGR_NATGEF!$A$9,Staotyp_ideal!$A$3:$I$9,4,FALSE),"
",VLOOKUP(STAOGR_NATGEF!$A$23,Natgef_ideal!$A$3:$I$18,4,FALSE)))</f>
        <v>Genügend entwicklungsfähige Bäume in mind. 3 Ø-Klassen/ha
Zieldurchmesser angepasst</v>
      </c>
      <c r="E16" s="336"/>
      <c r="F16" s="324" t="s">
        <v>493</v>
      </c>
      <c r="G16" s="325"/>
      <c r="H16" s="194"/>
      <c r="I16" s="195"/>
      <c r="J16" s="196"/>
      <c r="K16" s="282" t="s">
        <v>491</v>
      </c>
      <c r="L16" s="282" t="s">
        <v>489</v>
      </c>
      <c r="M16" s="256"/>
      <c r="N16" s="282"/>
      <c r="O16" s="255"/>
      <c r="P16" s="255"/>
      <c r="Q16" s="341"/>
      <c r="R16" s="273"/>
      <c r="S16" s="254"/>
      <c r="T16" s="255"/>
      <c r="U16" s="255"/>
      <c r="V16" s="256"/>
      <c r="W16" s="66"/>
      <c r="X16" s="196"/>
    </row>
    <row r="17" spans="1:24" ht="15" customHeight="1" x14ac:dyDescent="0.2">
      <c r="A17" s="156"/>
      <c r="B17" s="172" t="s">
        <v>37</v>
      </c>
      <c r="C17" s="333"/>
      <c r="D17" s="337"/>
      <c r="E17" s="338"/>
      <c r="F17" s="326"/>
      <c r="G17" s="327"/>
      <c r="H17" s="197"/>
      <c r="I17" s="198"/>
      <c r="J17" s="199"/>
      <c r="K17" s="283"/>
      <c r="L17" s="283"/>
      <c r="M17" s="259"/>
      <c r="N17" s="283"/>
      <c r="O17" s="258"/>
      <c r="P17" s="258"/>
      <c r="Q17" s="342"/>
      <c r="R17" s="274"/>
      <c r="S17" s="257"/>
      <c r="T17" s="258"/>
      <c r="U17" s="258"/>
      <c r="V17" s="259"/>
      <c r="X17" s="199"/>
    </row>
    <row r="18" spans="1:24" ht="15" customHeight="1" x14ac:dyDescent="0.2">
      <c r="A18" s="156"/>
      <c r="B18" s="172"/>
      <c r="C18" s="333"/>
      <c r="D18" s="337"/>
      <c r="E18" s="338"/>
      <c r="F18" s="326"/>
      <c r="G18" s="327"/>
      <c r="H18" s="200"/>
      <c r="I18" s="201"/>
      <c r="J18" s="202"/>
      <c r="K18" s="283"/>
      <c r="L18" s="283"/>
      <c r="M18" s="259"/>
      <c r="N18" s="283"/>
      <c r="O18" s="258"/>
      <c r="P18" s="258"/>
      <c r="Q18" s="342"/>
      <c r="R18" s="274"/>
      <c r="S18" s="257"/>
      <c r="T18" s="258"/>
      <c r="U18" s="258"/>
      <c r="V18" s="259"/>
      <c r="W18" s="230"/>
      <c r="X18" s="202"/>
    </row>
    <row r="19" spans="1:24" ht="15" customHeight="1" x14ac:dyDescent="0.2">
      <c r="A19" s="156"/>
      <c r="B19" s="170"/>
      <c r="C19" s="333"/>
      <c r="D19" s="337"/>
      <c r="E19" s="338"/>
      <c r="F19" s="326"/>
      <c r="G19" s="327"/>
      <c r="H19" s="203"/>
      <c r="I19" s="204"/>
      <c r="J19" s="205"/>
      <c r="K19" s="283"/>
      <c r="L19" s="283"/>
      <c r="M19" s="259"/>
      <c r="N19" s="283"/>
      <c r="O19" s="258"/>
      <c r="P19" s="258"/>
      <c r="Q19" s="342"/>
      <c r="R19" s="274"/>
      <c r="S19" s="257"/>
      <c r="T19" s="258"/>
      <c r="U19" s="258"/>
      <c r="V19" s="259"/>
      <c r="W19" s="66"/>
      <c r="X19" s="205"/>
    </row>
    <row r="20" spans="1:24" ht="15" customHeight="1" thickBot="1" x14ac:dyDescent="0.25">
      <c r="A20" s="156"/>
      <c r="B20" s="166"/>
      <c r="C20" s="334"/>
      <c r="D20" s="339"/>
      <c r="E20" s="340"/>
      <c r="F20" s="328"/>
      <c r="G20" s="329"/>
      <c r="H20" s="206"/>
      <c r="I20" s="207"/>
      <c r="J20" s="208"/>
      <c r="K20" s="284"/>
      <c r="L20" s="284"/>
      <c r="M20" s="262"/>
      <c r="N20" s="284"/>
      <c r="O20" s="261"/>
      <c r="P20" s="261"/>
      <c r="Q20" s="343"/>
      <c r="R20" s="275"/>
      <c r="S20" s="260"/>
      <c r="T20" s="261"/>
      <c r="U20" s="261"/>
      <c r="V20" s="262"/>
      <c r="W20" s="66"/>
      <c r="X20" s="208"/>
    </row>
    <row r="21" spans="1:24" ht="15" customHeight="1" x14ac:dyDescent="0.2">
      <c r="A21" s="156"/>
      <c r="B21" s="173" t="s">
        <v>33</v>
      </c>
      <c r="C21" s="332" t="str">
        <f>IF((OR(STAOGR_NATGEF!$A$9=1,STAOGR_NATGEF!$A$23=1)),"Bitte Standortsgruppe und Naturgefahr wählen",CONCATENATE(VLOOKUP(STAOGR_NATGEF!$A$9,Staotyp_minimal!$A$3:$I$9,5,FALSE),"
",VLOOKUP(STAOGR_NATGEF!$A$23,Natgef_minimal!$A$3:$I$18,5,FALSE)))</f>
        <v>Kleinkollektive oder Rotten, allenfalls Einzelbäume
mind. 300 Bäume/ha mit BHD &gt; 24 cm
Bei Öffnungen in der Falllinie Stammabstand &lt; 20 m Liegendes Holz und hohe Stöcke: als Ergänzung zu stehenden Bäumen, falls keine Sturzgefahr</v>
      </c>
      <c r="D21" s="335" t="str">
        <f>IF((OR(STAOGR_NATGEF!$A$9=1,STAOGR_NATGEF!$A$23=1)),"Bitte Standortsgruppe und Naturgefahr wählen",CONCATENATE(VLOOKUP(STAOGR_NATGEF!$A$9,Staotyp_ideal!$A$3:$I$9,5,FALSE),"
",VLOOKUP(STAOGR_NATGEF!$A$23,Natgef_ideal!$A$3:$I$18,5,FALSE)))</f>
        <v>Rotten, allenfalls Einzelbäume, Schlussgrad lockerräumig
mind. 400 Bäume/ha mit BHD &gt; 24 cm
Bei Öffnungen in der Falllinie Stammabstand &lt; 20 m Liegendes Holz und hohe Stöcke: als Ergänzung zu stehenden Bäumen, falls keine Sturzgefahr</v>
      </c>
      <c r="E21" s="336"/>
      <c r="F21" s="364" t="s">
        <v>501</v>
      </c>
      <c r="G21" s="325"/>
      <c r="H21" s="194"/>
      <c r="I21" s="195"/>
      <c r="J21" s="196"/>
      <c r="K21" s="282"/>
      <c r="L21" s="357" t="s">
        <v>502</v>
      </c>
      <c r="M21" s="358"/>
      <c r="N21" s="344"/>
      <c r="O21" s="345"/>
      <c r="P21" s="345"/>
      <c r="Q21" s="346"/>
      <c r="R21" s="273"/>
      <c r="S21" s="254"/>
      <c r="T21" s="255"/>
      <c r="U21" s="255"/>
      <c r="V21" s="256"/>
      <c r="W21" s="66"/>
      <c r="X21" s="196"/>
    </row>
    <row r="22" spans="1:24" ht="15" customHeight="1" x14ac:dyDescent="0.2">
      <c r="A22" s="156"/>
      <c r="B22" s="174" t="s">
        <v>15</v>
      </c>
      <c r="C22" s="333"/>
      <c r="D22" s="337"/>
      <c r="E22" s="338"/>
      <c r="F22" s="326"/>
      <c r="G22" s="327"/>
      <c r="H22" s="197"/>
      <c r="I22" s="198"/>
      <c r="J22" s="199"/>
      <c r="K22" s="283"/>
      <c r="L22" s="359"/>
      <c r="M22" s="360"/>
      <c r="N22" s="347"/>
      <c r="O22" s="348"/>
      <c r="P22" s="348"/>
      <c r="Q22" s="349"/>
      <c r="R22" s="274"/>
      <c r="S22" s="257"/>
      <c r="T22" s="258"/>
      <c r="U22" s="258"/>
      <c r="V22" s="259"/>
      <c r="W22" s="66"/>
      <c r="X22" s="199"/>
    </row>
    <row r="23" spans="1:24" ht="15" customHeight="1" x14ac:dyDescent="0.2">
      <c r="A23" s="156"/>
      <c r="B23" s="175" t="s">
        <v>16</v>
      </c>
      <c r="C23" s="333"/>
      <c r="D23" s="337"/>
      <c r="E23" s="338"/>
      <c r="F23" s="326"/>
      <c r="G23" s="327"/>
      <c r="H23" s="200"/>
      <c r="I23" s="201"/>
      <c r="J23" s="202"/>
      <c r="K23" s="283"/>
      <c r="L23" s="361"/>
      <c r="M23" s="360"/>
      <c r="N23" s="347"/>
      <c r="O23" s="348"/>
      <c r="P23" s="348"/>
      <c r="Q23" s="349"/>
      <c r="R23" s="274"/>
      <c r="S23" s="257"/>
      <c r="T23" s="258"/>
      <c r="U23" s="258"/>
      <c r="V23" s="259"/>
      <c r="W23" s="66"/>
      <c r="X23" s="202"/>
    </row>
    <row r="24" spans="1:24" ht="15" customHeight="1" x14ac:dyDescent="0.2">
      <c r="A24" s="156"/>
      <c r="B24" s="176" t="s">
        <v>11</v>
      </c>
      <c r="C24" s="333"/>
      <c r="D24" s="337"/>
      <c r="E24" s="338"/>
      <c r="F24" s="326"/>
      <c r="G24" s="327"/>
      <c r="H24" s="203"/>
      <c r="I24" s="204"/>
      <c r="J24" s="205"/>
      <c r="K24" s="283"/>
      <c r="L24" s="361"/>
      <c r="M24" s="360"/>
      <c r="N24" s="347"/>
      <c r="O24" s="348"/>
      <c r="P24" s="348"/>
      <c r="Q24" s="349"/>
      <c r="R24" s="274"/>
      <c r="S24" s="257"/>
      <c r="T24" s="258"/>
      <c r="U24" s="258"/>
      <c r="V24" s="259"/>
      <c r="W24" s="66"/>
      <c r="X24" s="205"/>
    </row>
    <row r="25" spans="1:24" ht="15" customHeight="1" thickBot="1" x14ac:dyDescent="0.25">
      <c r="A25" s="156"/>
      <c r="B25" s="177"/>
      <c r="C25" s="334"/>
      <c r="D25" s="339"/>
      <c r="E25" s="340"/>
      <c r="F25" s="328"/>
      <c r="G25" s="329"/>
      <c r="H25" s="206"/>
      <c r="I25" s="207"/>
      <c r="J25" s="208"/>
      <c r="K25" s="284"/>
      <c r="L25" s="362"/>
      <c r="M25" s="363"/>
      <c r="N25" s="350"/>
      <c r="O25" s="351"/>
      <c r="P25" s="351"/>
      <c r="Q25" s="352"/>
      <c r="R25" s="275"/>
      <c r="S25" s="260"/>
      <c r="T25" s="261"/>
      <c r="U25" s="261"/>
      <c r="V25" s="262"/>
      <c r="W25" s="66"/>
      <c r="X25" s="208"/>
    </row>
    <row r="26" spans="1:24" ht="15" customHeight="1" x14ac:dyDescent="0.2">
      <c r="A26" s="156"/>
      <c r="B26" s="173" t="s">
        <v>34</v>
      </c>
      <c r="C26" s="332" t="str">
        <f>IF((OR(STAOGR_NATGEF!$A$9=1,STAOGR_NATGEF!$A$23=1)),"Bitte Standortsgruppe und Naturgefahr wählen",CONCATENATE(VLOOKUP(STAOGR_NATGEF!$A$9,Staotyp_minimal!$A$3:$I$9,6,FALSE),"
",VLOOKUP(STAOGR_NATGEF!$A$23,Natgef_minimal!$A$3:$I$18,6,FALSE)))</f>
        <v xml:space="preserve">Kronenlänge mind. 1/2 
Meistens lotrechte Stämme mit guter Verankerung, nur vereinzelt starke Hänger
</v>
      </c>
      <c r="D26" s="335" t="str">
        <f>IF((OR(STAOGR_NATGEF!$A$9=1,STAOGR_NATGEF!$A$23=1)),"Bitte Standortsgruppe und Naturgefahr wählen",CONCATENATE(VLOOKUP(STAOGR_NATGEF!$A$9,Staotyp_ideal!$A$3:$I$9,6,FALSE),"
",VLOOKUP(STAOGR_NATGEF!$A$23,Natgef_ideal!$A$3:$I$18,6,FALSE)))</f>
        <v xml:space="preserve">Kronenlänge mind. 2/3
Lotrechte Stämme mit guter Verankerung, keine starken Hänger
</v>
      </c>
      <c r="E26" s="336"/>
      <c r="F26" s="324" t="s">
        <v>494</v>
      </c>
      <c r="G26" s="325"/>
      <c r="H26" s="194"/>
      <c r="I26" s="195"/>
      <c r="J26" s="196"/>
      <c r="K26" s="282"/>
      <c r="L26" s="282"/>
      <c r="M26" s="256"/>
      <c r="N26" s="344"/>
      <c r="O26" s="345"/>
      <c r="P26" s="345"/>
      <c r="Q26" s="346"/>
      <c r="R26" s="273"/>
      <c r="S26" s="254"/>
      <c r="T26" s="255"/>
      <c r="U26" s="255"/>
      <c r="V26" s="256"/>
      <c r="W26" s="66"/>
      <c r="X26" s="196"/>
    </row>
    <row r="27" spans="1:24" ht="15" customHeight="1" x14ac:dyDescent="0.2">
      <c r="A27" s="156"/>
      <c r="B27" s="174" t="s">
        <v>12</v>
      </c>
      <c r="C27" s="333"/>
      <c r="D27" s="337"/>
      <c r="E27" s="338"/>
      <c r="F27" s="326"/>
      <c r="G27" s="327"/>
      <c r="H27" s="197"/>
      <c r="I27" s="198"/>
      <c r="J27" s="199"/>
      <c r="K27" s="283"/>
      <c r="L27" s="283"/>
      <c r="M27" s="259"/>
      <c r="N27" s="347"/>
      <c r="O27" s="348"/>
      <c r="P27" s="348"/>
      <c r="Q27" s="349"/>
      <c r="R27" s="274"/>
      <c r="S27" s="257"/>
      <c r="T27" s="258"/>
      <c r="U27" s="258"/>
      <c r="V27" s="259"/>
      <c r="W27" s="66"/>
      <c r="X27" s="199"/>
    </row>
    <row r="28" spans="1:24" ht="15" customHeight="1" x14ac:dyDescent="0.2">
      <c r="A28" s="156"/>
      <c r="B28" s="174" t="s">
        <v>17</v>
      </c>
      <c r="C28" s="333"/>
      <c r="D28" s="337"/>
      <c r="E28" s="338"/>
      <c r="F28" s="326"/>
      <c r="G28" s="327"/>
      <c r="H28" s="200"/>
      <c r="I28" s="201"/>
      <c r="J28" s="202"/>
      <c r="K28" s="283"/>
      <c r="L28" s="283"/>
      <c r="M28" s="259"/>
      <c r="N28" s="347"/>
      <c r="O28" s="348"/>
      <c r="P28" s="348"/>
      <c r="Q28" s="349"/>
      <c r="R28" s="274"/>
      <c r="S28" s="257"/>
      <c r="T28" s="258"/>
      <c r="U28" s="258"/>
      <c r="V28" s="259"/>
      <c r="W28" s="66"/>
      <c r="X28" s="202"/>
    </row>
    <row r="29" spans="1:24" ht="15" customHeight="1" x14ac:dyDescent="0.2">
      <c r="A29" s="156"/>
      <c r="B29" s="174" t="s">
        <v>18</v>
      </c>
      <c r="C29" s="333"/>
      <c r="D29" s="337"/>
      <c r="E29" s="338"/>
      <c r="F29" s="326"/>
      <c r="G29" s="327"/>
      <c r="H29" s="203"/>
      <c r="I29" s="204"/>
      <c r="J29" s="205"/>
      <c r="K29" s="283"/>
      <c r="L29" s="283"/>
      <c r="M29" s="259"/>
      <c r="N29" s="347"/>
      <c r="O29" s="348"/>
      <c r="P29" s="348"/>
      <c r="Q29" s="349"/>
      <c r="R29" s="274"/>
      <c r="S29" s="257"/>
      <c r="T29" s="258"/>
      <c r="U29" s="258"/>
      <c r="V29" s="259"/>
      <c r="W29" s="66"/>
      <c r="X29" s="205"/>
    </row>
    <row r="30" spans="1:24" ht="15" customHeight="1" thickBot="1" x14ac:dyDescent="0.25">
      <c r="A30" s="156"/>
      <c r="B30" s="177"/>
      <c r="C30" s="334"/>
      <c r="D30" s="339"/>
      <c r="E30" s="340"/>
      <c r="F30" s="328"/>
      <c r="G30" s="329"/>
      <c r="H30" s="206"/>
      <c r="I30" s="207"/>
      <c r="J30" s="208"/>
      <c r="K30" s="284"/>
      <c r="L30" s="284"/>
      <c r="M30" s="262"/>
      <c r="N30" s="350"/>
      <c r="O30" s="351"/>
      <c r="P30" s="351"/>
      <c r="Q30" s="352"/>
      <c r="R30" s="275"/>
      <c r="S30" s="260"/>
      <c r="T30" s="261"/>
      <c r="U30" s="261"/>
      <c r="V30" s="262"/>
      <c r="W30" s="66"/>
      <c r="X30" s="208"/>
    </row>
    <row r="31" spans="1:24" ht="15" customHeight="1" x14ac:dyDescent="0.2">
      <c r="A31" s="156"/>
      <c r="B31" s="173" t="s">
        <v>35</v>
      </c>
      <c r="C31" s="332" t="str">
        <f>IF((OR(STAOGR_NATGEF!$A$9=1,STAOGR_NATGEF!$A$23=1)),"Bitte Standortsgruppe und Naturgefahr wählen",CONCATENATE(VLOOKUP(STAOGR_NATGEF!$A$9,Staotyp_minimal!$A$3:$I$9,7,FALSE),"
",VLOOKUP(STAOGR_NATGEF!$A$23,Natgef_minimal!$A$3:$I$18,7,FALSE)))</f>
        <v xml:space="preserve">Alle 12 m (80 Stellen /ha) vor Schneegleiten/ Schneekriechen geschützte Kleinstandorte mit Mineralerde oder Laubbäumen vorhanden
</v>
      </c>
      <c r="D31" s="335" t="str">
        <f>IF((OR(STAOGR_NATGEF!$A$9=1,STAOGR_NATGEF!$A$23=1)),"Bitte Standortsgruppe und Naturgefahr wählen",CONCATENATE(VLOOKUP(STAOGR_NATGEF!$A$9,Staotyp_ideal!$A$3:$I$9,7,FALSE),"
",VLOOKUP(STAOGR_NATGEF!$A$23,Natgef_ideal!$A$3:$I$18,7,FALSE)))</f>
        <v xml:space="preserve">Alle 10 m (100 Stellen/ha) vor Schneegleiten/Schneekriechen geschützte Kleinstandorte mit Mineralerde oder Laubbäumen vorhanden
</v>
      </c>
      <c r="E31" s="336"/>
      <c r="F31" s="324" t="s">
        <v>495</v>
      </c>
      <c r="G31" s="325"/>
      <c r="H31" s="194"/>
      <c r="I31" s="195"/>
      <c r="J31" s="196"/>
      <c r="K31" s="282"/>
      <c r="L31" s="282" t="s">
        <v>496</v>
      </c>
      <c r="M31" s="256"/>
      <c r="N31" s="344"/>
      <c r="O31" s="345"/>
      <c r="P31" s="345"/>
      <c r="Q31" s="346"/>
      <c r="R31" s="273"/>
      <c r="S31" s="254"/>
      <c r="T31" s="255"/>
      <c r="U31" s="255"/>
      <c r="V31" s="256"/>
      <c r="W31" s="66"/>
      <c r="X31" s="196"/>
    </row>
    <row r="32" spans="1:24" ht="15" customHeight="1" x14ac:dyDescent="0.2">
      <c r="A32" s="156"/>
      <c r="B32" s="178" t="s">
        <v>30</v>
      </c>
      <c r="C32" s="333"/>
      <c r="D32" s="337"/>
      <c r="E32" s="338"/>
      <c r="F32" s="326"/>
      <c r="G32" s="327"/>
      <c r="H32" s="197"/>
      <c r="I32" s="198"/>
      <c r="J32" s="199"/>
      <c r="K32" s="283"/>
      <c r="L32" s="283"/>
      <c r="M32" s="259"/>
      <c r="N32" s="347"/>
      <c r="O32" s="348"/>
      <c r="P32" s="348"/>
      <c r="Q32" s="349"/>
      <c r="R32" s="274"/>
      <c r="S32" s="257"/>
      <c r="T32" s="258"/>
      <c r="U32" s="258"/>
      <c r="V32" s="259"/>
      <c r="W32" s="230"/>
      <c r="X32" s="199"/>
    </row>
    <row r="33" spans="1:24" ht="15" customHeight="1" x14ac:dyDescent="0.2">
      <c r="A33" s="156"/>
      <c r="B33" s="178"/>
      <c r="C33" s="333"/>
      <c r="D33" s="337"/>
      <c r="E33" s="338"/>
      <c r="F33" s="326"/>
      <c r="G33" s="327"/>
      <c r="H33" s="200"/>
      <c r="I33" s="201"/>
      <c r="J33" s="202"/>
      <c r="K33" s="283"/>
      <c r="L33" s="283"/>
      <c r="M33" s="259"/>
      <c r="N33" s="347"/>
      <c r="O33" s="348"/>
      <c r="P33" s="348"/>
      <c r="Q33" s="349"/>
      <c r="R33" s="274"/>
      <c r="S33" s="257"/>
      <c r="T33" s="258"/>
      <c r="U33" s="258"/>
      <c r="V33" s="259"/>
      <c r="W33" s="66"/>
      <c r="X33" s="202"/>
    </row>
    <row r="34" spans="1:24" ht="15" customHeight="1" x14ac:dyDescent="0.2">
      <c r="A34" s="156"/>
      <c r="B34" s="179"/>
      <c r="C34" s="333"/>
      <c r="D34" s="337"/>
      <c r="E34" s="338"/>
      <c r="F34" s="326"/>
      <c r="G34" s="327"/>
      <c r="H34" s="203"/>
      <c r="I34" s="204"/>
      <c r="J34" s="205"/>
      <c r="K34" s="283"/>
      <c r="L34" s="283"/>
      <c r="M34" s="259"/>
      <c r="N34" s="347"/>
      <c r="O34" s="348"/>
      <c r="P34" s="348"/>
      <c r="Q34" s="349"/>
      <c r="R34" s="274"/>
      <c r="S34" s="257"/>
      <c r="T34" s="258"/>
      <c r="U34" s="258"/>
      <c r="V34" s="259"/>
      <c r="W34" s="66"/>
      <c r="X34" s="205"/>
    </row>
    <row r="35" spans="1:24" ht="15" customHeight="1" thickBot="1" x14ac:dyDescent="0.25">
      <c r="A35" s="156"/>
      <c r="B35" s="164"/>
      <c r="C35" s="334"/>
      <c r="D35" s="339"/>
      <c r="E35" s="340"/>
      <c r="F35" s="328"/>
      <c r="G35" s="329"/>
      <c r="H35" s="206"/>
      <c r="I35" s="207"/>
      <c r="J35" s="208"/>
      <c r="K35" s="284"/>
      <c r="L35" s="284"/>
      <c r="M35" s="262"/>
      <c r="N35" s="350"/>
      <c r="O35" s="351"/>
      <c r="P35" s="351"/>
      <c r="Q35" s="352"/>
      <c r="R35" s="275"/>
      <c r="S35" s="260"/>
      <c r="T35" s="261"/>
      <c r="U35" s="261"/>
      <c r="V35" s="262"/>
      <c r="W35" s="66"/>
      <c r="X35" s="208"/>
    </row>
    <row r="36" spans="1:24" ht="15" customHeight="1" x14ac:dyDescent="0.2">
      <c r="A36" s="156"/>
      <c r="B36" s="173" t="s">
        <v>35</v>
      </c>
      <c r="C36" s="332" t="str">
        <f>IF((OR(STAOGR_NATGEF!$A$9=1,STAOGR_NATGEF!$A$23=1)),"Bitte Standortsgruppe und Naturgefahr wählen",CONCATENATE(VLOOKUP(STAOGR_NATGEF!$A$9,Staotyp_minimal!$A$3:$I$9,8,FALSE),"
",VLOOKUP(STAOGR_NATGEF!$A$23,Natgef_minimal!$A$3:$I$18,8,FALSE)))</f>
        <v xml:space="preserve">An mind. 1/3 der verjüngungsgünstigen Stellen
Fi und Vb vorhanden
</v>
      </c>
      <c r="D36" s="335" t="str">
        <f>IF((OR(STAOGR_NATGEF!$A$9=1,STAOGR_NATGEF!$A$23=1)),"Bitte Standortsgruppe und Naturgefahr wählen",CONCATENATE(VLOOKUP(STAOGR_NATGEF!$A$9,Staotyp_ideal!$A$3:$I$9,8,FALSE),"
",VLOOKUP(STAOGR_NATGEF!$A$23,Natgef_ideal!$A$3:$I$18,8,FALSE)))</f>
        <v xml:space="preserve">An mind. 1/2 der verjüngungsgünstigen Stellen
Fi und Vb vorhanden
</v>
      </c>
      <c r="E36" s="336"/>
      <c r="F36" s="324" t="s">
        <v>497</v>
      </c>
      <c r="G36" s="325"/>
      <c r="H36" s="194" t="s">
        <v>38</v>
      </c>
      <c r="I36" s="195"/>
      <c r="J36" s="196"/>
      <c r="K36" s="282"/>
      <c r="L36" s="282" t="s">
        <v>498</v>
      </c>
      <c r="M36" s="256"/>
      <c r="N36" s="365"/>
      <c r="O36" s="366"/>
      <c r="P36" s="366"/>
      <c r="Q36" s="367"/>
      <c r="R36" s="273"/>
      <c r="S36" s="254"/>
      <c r="T36" s="255"/>
      <c r="U36" s="255"/>
      <c r="V36" s="256"/>
      <c r="W36" s="66"/>
      <c r="X36" s="196"/>
    </row>
    <row r="37" spans="1:24" ht="15" customHeight="1" x14ac:dyDescent="0.2">
      <c r="A37" s="156"/>
      <c r="B37" s="178" t="s">
        <v>31</v>
      </c>
      <c r="C37" s="333"/>
      <c r="D37" s="337"/>
      <c r="E37" s="338"/>
      <c r="F37" s="326"/>
      <c r="G37" s="327"/>
      <c r="H37" s="197"/>
      <c r="I37" s="198"/>
      <c r="J37" s="199"/>
      <c r="K37" s="283"/>
      <c r="L37" s="283"/>
      <c r="M37" s="259"/>
      <c r="N37" s="368"/>
      <c r="O37" s="369"/>
      <c r="P37" s="369"/>
      <c r="Q37" s="370"/>
      <c r="R37" s="274"/>
      <c r="S37" s="257"/>
      <c r="T37" s="258"/>
      <c r="U37" s="258"/>
      <c r="V37" s="259"/>
      <c r="W37" s="66"/>
      <c r="X37" s="199"/>
    </row>
    <row r="38" spans="1:24" ht="15" customHeight="1" x14ac:dyDescent="0.2">
      <c r="A38" s="156"/>
      <c r="B38" s="175" t="s">
        <v>36</v>
      </c>
      <c r="C38" s="333"/>
      <c r="D38" s="337"/>
      <c r="E38" s="338"/>
      <c r="F38" s="326"/>
      <c r="G38" s="327"/>
      <c r="H38" s="200" t="s">
        <v>39</v>
      </c>
      <c r="I38" s="201"/>
      <c r="J38" s="202"/>
      <c r="K38" s="283"/>
      <c r="L38" s="283"/>
      <c r="M38" s="259"/>
      <c r="N38" s="368"/>
      <c r="O38" s="369"/>
      <c r="P38" s="369"/>
      <c r="Q38" s="370"/>
      <c r="R38" s="274"/>
      <c r="S38" s="257"/>
      <c r="T38" s="258"/>
      <c r="U38" s="258"/>
      <c r="V38" s="259"/>
      <c r="W38" s="66"/>
      <c r="X38" s="202"/>
    </row>
    <row r="39" spans="1:24" ht="15" customHeight="1" x14ac:dyDescent="0.2">
      <c r="A39" s="156"/>
      <c r="B39" s="178"/>
      <c r="C39" s="333"/>
      <c r="D39" s="337"/>
      <c r="E39" s="338"/>
      <c r="F39" s="326"/>
      <c r="G39" s="327"/>
      <c r="H39" s="203" t="s">
        <v>40</v>
      </c>
      <c r="I39" s="204"/>
      <c r="J39" s="205"/>
      <c r="K39" s="283"/>
      <c r="L39" s="283"/>
      <c r="M39" s="259"/>
      <c r="N39" s="368"/>
      <c r="O39" s="369"/>
      <c r="P39" s="369"/>
      <c r="Q39" s="370"/>
      <c r="R39" s="274"/>
      <c r="S39" s="257"/>
      <c r="T39" s="258"/>
      <c r="U39" s="258"/>
      <c r="V39" s="259"/>
      <c r="W39" s="66"/>
      <c r="X39" s="205"/>
    </row>
    <row r="40" spans="1:24" ht="15" customHeight="1" thickBot="1" x14ac:dyDescent="0.25">
      <c r="A40" s="156"/>
      <c r="B40" s="175"/>
      <c r="C40" s="334"/>
      <c r="D40" s="339"/>
      <c r="E40" s="340"/>
      <c r="F40" s="328"/>
      <c r="G40" s="329"/>
      <c r="H40" s="206"/>
      <c r="I40" s="207"/>
      <c r="J40" s="208"/>
      <c r="K40" s="284"/>
      <c r="L40" s="284"/>
      <c r="M40" s="262"/>
      <c r="N40" s="371"/>
      <c r="O40" s="372"/>
      <c r="P40" s="372"/>
      <c r="Q40" s="373"/>
      <c r="R40" s="275"/>
      <c r="S40" s="260"/>
      <c r="T40" s="261"/>
      <c r="U40" s="261"/>
      <c r="V40" s="262"/>
      <c r="W40" s="66"/>
      <c r="X40" s="208"/>
    </row>
    <row r="41" spans="1:24" ht="15" customHeight="1" x14ac:dyDescent="0.2">
      <c r="A41" s="156"/>
      <c r="B41" s="173" t="s">
        <v>35</v>
      </c>
      <c r="C41" s="332" t="str">
        <f>IF((OR(STAOGR_NATGEF!$A$9=1,STAOGR_NATGEF!$A$23=1)),"Bitte Standortsgruppe und Naturgefahr wählen",CONCATENATE(VLOOKUP(STAOGR_NATGEF!$A$9,Staotyp_minimal!$A$3:$I$9,9,FALSE),"
",VLOOKUP(STAOGR_NATGEF!$A$23,Natgef_minimal!$A$3:$I$18,9,FALSE)))</f>
        <v xml:space="preserve">Mindestens 60 Verjüngungsansätze/ha (Ø alle 13 m)
Mischung zielgerecht
</v>
      </c>
      <c r="D41" s="335" t="str">
        <f>IF((OR(STAOGR_NATGEF!$A$9=1,STAOGR_NATGEF!$A$23=1)),"Bitte Standortsgruppe und Naturgefahr wählen",CONCATENATE(VLOOKUP(STAOGR_NATGEF!$A$9,Staotyp_ideal!$A$3:$I$9,9,FALSE),"
",VLOOKUP(STAOGR_NATGEF!$A$23,Natgef_ideal!$A$3:$I$18,9,FALSE)))</f>
        <v xml:space="preserve">Mindestens 80 Verjüngungsansätze/ha (Ø alle 12 m)
Mischung zielgerecht
</v>
      </c>
      <c r="E41" s="336"/>
      <c r="F41" s="324" t="s">
        <v>499</v>
      </c>
      <c r="G41" s="325"/>
      <c r="H41" s="194"/>
      <c r="I41" s="195"/>
      <c r="J41" s="196"/>
      <c r="K41" s="282"/>
      <c r="L41" s="282" t="s">
        <v>500</v>
      </c>
      <c r="M41" s="256"/>
      <c r="N41" s="365"/>
      <c r="O41" s="366"/>
      <c r="P41" s="366"/>
      <c r="Q41" s="367"/>
      <c r="R41" s="273"/>
      <c r="S41" s="254"/>
      <c r="T41" s="255"/>
      <c r="U41" s="255"/>
      <c r="V41" s="256"/>
      <c r="W41" s="66"/>
      <c r="X41" s="196"/>
    </row>
    <row r="42" spans="1:24" ht="15" customHeight="1" x14ac:dyDescent="0.2">
      <c r="A42" s="156"/>
      <c r="B42" s="178" t="s">
        <v>8</v>
      </c>
      <c r="C42" s="333"/>
      <c r="D42" s="337"/>
      <c r="E42" s="338"/>
      <c r="F42" s="326"/>
      <c r="G42" s="327"/>
      <c r="H42" s="197"/>
      <c r="I42" s="198"/>
      <c r="J42" s="199"/>
      <c r="K42" s="283"/>
      <c r="L42" s="283"/>
      <c r="M42" s="259"/>
      <c r="N42" s="368"/>
      <c r="O42" s="369"/>
      <c r="P42" s="369"/>
      <c r="Q42" s="370"/>
      <c r="R42" s="274"/>
      <c r="S42" s="257"/>
      <c r="T42" s="258"/>
      <c r="U42" s="258"/>
      <c r="V42" s="259"/>
      <c r="W42" s="66"/>
      <c r="X42" s="199"/>
    </row>
    <row r="43" spans="1:24" ht="15" customHeight="1" x14ac:dyDescent="0.2">
      <c r="A43" s="156"/>
      <c r="B43" s="387" t="s">
        <v>9</v>
      </c>
      <c r="C43" s="333"/>
      <c r="D43" s="337"/>
      <c r="E43" s="338"/>
      <c r="F43" s="326"/>
      <c r="G43" s="327"/>
      <c r="H43" s="200"/>
      <c r="I43" s="201"/>
      <c r="J43" s="202"/>
      <c r="K43" s="283"/>
      <c r="L43" s="283"/>
      <c r="M43" s="259"/>
      <c r="N43" s="368"/>
      <c r="O43" s="369"/>
      <c r="P43" s="369"/>
      <c r="Q43" s="370"/>
      <c r="R43" s="274"/>
      <c r="S43" s="257"/>
      <c r="T43" s="258"/>
      <c r="U43" s="258"/>
      <c r="V43" s="259"/>
      <c r="W43" s="66"/>
      <c r="X43" s="202"/>
    </row>
    <row r="44" spans="1:24" ht="15" customHeight="1" x14ac:dyDescent="0.2">
      <c r="A44" s="156"/>
      <c r="B44" s="388"/>
      <c r="C44" s="333"/>
      <c r="D44" s="337"/>
      <c r="E44" s="338"/>
      <c r="F44" s="326"/>
      <c r="G44" s="327"/>
      <c r="H44" s="203"/>
      <c r="I44" s="204"/>
      <c r="J44" s="205"/>
      <c r="K44" s="283"/>
      <c r="L44" s="283"/>
      <c r="M44" s="259"/>
      <c r="N44" s="368"/>
      <c r="O44" s="369"/>
      <c r="P44" s="369"/>
      <c r="Q44" s="370"/>
      <c r="R44" s="274"/>
      <c r="S44" s="257"/>
      <c r="T44" s="258"/>
      <c r="U44" s="258"/>
      <c r="V44" s="259"/>
      <c r="W44" s="66"/>
      <c r="X44" s="205"/>
    </row>
    <row r="45" spans="1:24" ht="15" customHeight="1" thickBot="1" x14ac:dyDescent="0.25">
      <c r="A45" s="156"/>
      <c r="B45" s="155"/>
      <c r="C45" s="334"/>
      <c r="D45" s="339"/>
      <c r="E45" s="340"/>
      <c r="F45" s="328"/>
      <c r="G45" s="329"/>
      <c r="H45" s="209"/>
      <c r="I45" s="210"/>
      <c r="J45" s="208"/>
      <c r="K45" s="284"/>
      <c r="L45" s="284"/>
      <c r="M45" s="262"/>
      <c r="N45" s="371"/>
      <c r="O45" s="372"/>
      <c r="P45" s="372"/>
      <c r="Q45" s="373"/>
      <c r="R45" s="275"/>
      <c r="S45" s="260"/>
      <c r="T45" s="261"/>
      <c r="U45" s="261"/>
      <c r="V45" s="262"/>
      <c r="W45" s="66"/>
      <c r="X45" s="208"/>
    </row>
    <row r="46" spans="1:24" ht="11.25" customHeight="1" thickBot="1" x14ac:dyDescent="0.25">
      <c r="A46" s="156"/>
      <c r="B46" s="242"/>
      <c r="C46" s="242"/>
      <c r="D46" s="180"/>
      <c r="E46" s="180"/>
      <c r="F46" s="180"/>
      <c r="G46" s="181"/>
      <c r="H46" s="182"/>
      <c r="I46" s="182"/>
      <c r="J46" s="182"/>
      <c r="K46" s="249"/>
      <c r="L46" s="182"/>
      <c r="M46" s="182"/>
      <c r="N46" s="183"/>
      <c r="O46" s="184"/>
      <c r="P46" s="184"/>
      <c r="Q46" s="184"/>
      <c r="R46" s="185"/>
      <c r="S46" s="185"/>
      <c r="T46" s="185"/>
      <c r="U46" s="185"/>
      <c r="V46" s="185"/>
    </row>
    <row r="47" spans="1:24" ht="12.75" customHeight="1" x14ac:dyDescent="0.25">
      <c r="A47" s="156"/>
      <c r="B47" s="247" t="s">
        <v>485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6"/>
      <c r="W47" s="66"/>
    </row>
    <row r="48" spans="1:24" ht="12.75" customHeight="1" x14ac:dyDescent="0.2">
      <c r="A48" s="156"/>
      <c r="B48" s="380" t="s">
        <v>505</v>
      </c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2"/>
      <c r="W48" s="66"/>
    </row>
    <row r="49" spans="1:23" s="13" customFormat="1" ht="18.75" customHeight="1" x14ac:dyDescent="0.2">
      <c r="A49" s="187"/>
      <c r="B49" s="383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2"/>
      <c r="W49" s="66"/>
    </row>
    <row r="50" spans="1:23" s="13" customFormat="1" ht="39.6" customHeight="1" thickBot="1" x14ac:dyDescent="0.25">
      <c r="A50" s="187"/>
      <c r="B50" s="384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  <c r="S50" s="385"/>
      <c r="T50" s="385"/>
      <c r="U50" s="385"/>
      <c r="V50" s="386"/>
      <c r="W50" s="66"/>
    </row>
    <row r="51" spans="1:23" s="13" customFormat="1" ht="18.75" customHeight="1" thickTop="1" x14ac:dyDescent="0.2">
      <c r="A51" s="187"/>
      <c r="B51" s="188"/>
      <c r="C51" s="243"/>
      <c r="D51" s="189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157"/>
      <c r="Q51" s="190"/>
      <c r="R51" s="375"/>
      <c r="S51" s="376"/>
      <c r="T51" s="376"/>
      <c r="U51" s="374"/>
      <c r="V51" s="374"/>
      <c r="W51" s="66"/>
    </row>
    <row r="52" spans="1:23" x14ac:dyDescent="0.2">
      <c r="A52" s="156"/>
      <c r="B52" s="191"/>
      <c r="C52" s="156"/>
      <c r="D52" s="156"/>
      <c r="E52" s="156"/>
      <c r="F52" s="156"/>
      <c r="G52" s="156"/>
      <c r="H52" s="186"/>
      <c r="I52" s="186"/>
      <c r="J52" s="186"/>
      <c r="K52" s="186"/>
      <c r="L52" s="186"/>
      <c r="M52" s="186"/>
      <c r="N52" s="156"/>
      <c r="O52" s="156"/>
      <c r="P52" s="156"/>
      <c r="Q52" s="156"/>
      <c r="R52" s="156"/>
      <c r="S52" s="156"/>
      <c r="T52" s="156"/>
      <c r="U52" s="156"/>
      <c r="V52" s="156"/>
    </row>
    <row r="53" spans="1:23" ht="9" customHeight="1" x14ac:dyDescent="0.2">
      <c r="B53" s="151"/>
      <c r="W53" s="230"/>
    </row>
    <row r="54" spans="1:23" x14ac:dyDescent="0.2">
      <c r="B54" s="149"/>
      <c r="W54" s="66"/>
    </row>
    <row r="55" spans="1:23" x14ac:dyDescent="0.2">
      <c r="W55" s="66"/>
    </row>
    <row r="56" spans="1:23" x14ac:dyDescent="0.2">
      <c r="W56" s="66"/>
    </row>
    <row r="57" spans="1:23" x14ac:dyDescent="0.2">
      <c r="W57" s="66"/>
    </row>
    <row r="58" spans="1:23" x14ac:dyDescent="0.2">
      <c r="B58" s="149"/>
      <c r="W58" s="66"/>
    </row>
    <row r="59" spans="1:23" x14ac:dyDescent="0.2">
      <c r="B59" s="150"/>
      <c r="W59" s="66"/>
    </row>
    <row r="60" spans="1:23" x14ac:dyDescent="0.2">
      <c r="B60" s="149"/>
      <c r="W60" s="66"/>
    </row>
    <row r="61" spans="1:23" x14ac:dyDescent="0.2">
      <c r="W61" s="66"/>
    </row>
    <row r="62" spans="1:23" x14ac:dyDescent="0.2">
      <c r="W62" s="66"/>
    </row>
  </sheetData>
  <sheetProtection formatCells="0" selectLockedCells="1" autoFilter="0"/>
  <protectedRanges>
    <protectedRange sqref="C51:D51" name="Bestaetigung_FB" securityDescriptor="O:WDG:WDD:(A;;CC;;;S-1-5-21-1078081533-1060284298-682003330-26921)(A;;CC;;;S-1-5-21-1078081533-1060284298-682003330-67223)(A;;CC;;;S-1-5-21-1078081533-1060284298-682003330-27886)"/>
    <protectedRange sqref="F49" name="Bemerkung"/>
    <protectedRange sqref="C49:D50 V49:V51" name="Dokumentation"/>
    <protectedRange sqref="E5:U5 E6:Q6" name="STAOTYP_NATGEF"/>
    <protectedRange sqref="F11:G45" name="Zustand"/>
    <protectedRange sqref="G4 Q4" name="Name_1"/>
    <protectedRange sqref="R6" name="STAOTYP_NATGEF_2"/>
    <protectedRange sqref="V36:V45 S25:U25 S27:U30 S11:V20 U35:U45 S36:T45" name="Vollzugskontrolle_2"/>
    <protectedRange sqref="T31:T35 T21:U24 T26:U26 U31:U34" name="Massnahmen_3"/>
    <protectedRange sqref="S26" name="Rahmenbed_1_2"/>
    <protectedRange sqref="S31" name="Rahmenbed_2_2"/>
    <protectedRange sqref="S22:S24 S34:S35" name="Rahmenbed_4_2"/>
    <protectedRange sqref="S32:S33" name="Rahmenbed_7_2"/>
    <protectedRange sqref="Q20 Q11:Q18 Q26:Q45 O26:P34 N27:N30 N36:P45 N11:P20" name="Ausführungsziele_1"/>
    <protectedRange sqref="Q21:Q25 O21:P24" name="Massnahmen_4"/>
    <protectedRange sqref="N26" name="Rahmenbed_1_3"/>
    <protectedRange sqref="N31" name="Rahmenbed_2_3"/>
    <protectedRange sqref="N21" name="Rahmenbed_3_1"/>
    <protectedRange sqref="N22:N24" name="Rahmenbed_4_3"/>
    <protectedRange sqref="N32:N33" name="Rahmenbed_7_3"/>
    <protectedRange sqref="L11:M45" name="Massnahmen_1_1"/>
  </protectedRanges>
  <dataConsolidate/>
  <mergeCells count="84">
    <mergeCell ref="U51:V51"/>
    <mergeCell ref="R51:T51"/>
    <mergeCell ref="R8:R10"/>
    <mergeCell ref="R11:R15"/>
    <mergeCell ref="R16:R20"/>
    <mergeCell ref="R21:R25"/>
    <mergeCell ref="B48:V50"/>
    <mergeCell ref="K41:K45"/>
    <mergeCell ref="B43:B44"/>
    <mergeCell ref="F41:G45"/>
    <mergeCell ref="C41:C45"/>
    <mergeCell ref="D41:E45"/>
    <mergeCell ref="S41:V45"/>
    <mergeCell ref="C36:C40"/>
    <mergeCell ref="D36:E40"/>
    <mergeCell ref="F36:G40"/>
    <mergeCell ref="R41:R45"/>
    <mergeCell ref="S36:V40"/>
    <mergeCell ref="L41:M45"/>
    <mergeCell ref="N41:Q45"/>
    <mergeCell ref="N36:Q40"/>
    <mergeCell ref="R36:R40"/>
    <mergeCell ref="L36:M40"/>
    <mergeCell ref="K36:K40"/>
    <mergeCell ref="N26:Q30"/>
    <mergeCell ref="N31:Q35"/>
    <mergeCell ref="K26:K30"/>
    <mergeCell ref="K31:K35"/>
    <mergeCell ref="K21:K25"/>
    <mergeCell ref="C31:C35"/>
    <mergeCell ref="D21:E25"/>
    <mergeCell ref="D26:E30"/>
    <mergeCell ref="L26:M30"/>
    <mergeCell ref="L31:M35"/>
    <mergeCell ref="D31:E35"/>
    <mergeCell ref="L21:M25"/>
    <mergeCell ref="F21:G25"/>
    <mergeCell ref="F26:G30"/>
    <mergeCell ref="C21:C25"/>
    <mergeCell ref="F31:G35"/>
    <mergeCell ref="B8:B10"/>
    <mergeCell ref="F8:G10"/>
    <mergeCell ref="F11:G15"/>
    <mergeCell ref="X9:X10"/>
    <mergeCell ref="C26:C30"/>
    <mergeCell ref="D11:E15"/>
    <mergeCell ref="N16:Q20"/>
    <mergeCell ref="N21:Q25"/>
    <mergeCell ref="K8:K10"/>
    <mergeCell ref="H8:J8"/>
    <mergeCell ref="D16:E20"/>
    <mergeCell ref="F16:G20"/>
    <mergeCell ref="K11:K15"/>
    <mergeCell ref="K16:K20"/>
    <mergeCell ref="C11:C15"/>
    <mergeCell ref="C16:C20"/>
    <mergeCell ref="D8:E10"/>
    <mergeCell ref="C8:C10"/>
    <mergeCell ref="I9:J9"/>
    <mergeCell ref="I10:J10"/>
    <mergeCell ref="L8:M10"/>
    <mergeCell ref="C3:I3"/>
    <mergeCell ref="C4:I4"/>
    <mergeCell ref="B5:C5"/>
    <mergeCell ref="B6:C6"/>
    <mergeCell ref="B7:M7"/>
    <mergeCell ref="L3:V3"/>
    <mergeCell ref="L4:V4"/>
    <mergeCell ref="N7:Q7"/>
    <mergeCell ref="N8:Q10"/>
    <mergeCell ref="N11:Q15"/>
    <mergeCell ref="L11:M15"/>
    <mergeCell ref="S21:V25"/>
    <mergeCell ref="L16:M20"/>
    <mergeCell ref="S26:V30"/>
    <mergeCell ref="S31:V35"/>
    <mergeCell ref="S16:V20"/>
    <mergeCell ref="R5:T5"/>
    <mergeCell ref="S11:V15"/>
    <mergeCell ref="S8:V10"/>
    <mergeCell ref="S6:V6"/>
    <mergeCell ref="S7:V7"/>
    <mergeCell ref="R26:R30"/>
    <mergeCell ref="R31:R35"/>
  </mergeCells>
  <phoneticPr fontId="7" type="noConversion"/>
  <dataValidations count="2">
    <dataValidation type="whole" operator="greaterThanOrEqual" allowBlank="1" showInputMessage="1" showErrorMessage="1" sqref="N21 N26">
      <formula1>1</formula1>
    </dataValidation>
    <dataValidation type="whole" operator="greaterThanOrEqual" allowBlank="1" showInputMessage="1" showErrorMessage="1" sqref="N31">
      <formula1>10</formula1>
    </dataValidation>
  </dataValidations>
  <pageMargins left="0.78740157480314965" right="0.70866141732283472" top="0.23622047244094491" bottom="0.15748031496062992" header="0.19685039370078741" footer="0.19685039370078741"/>
  <pageSetup paperSize="8" scale="88" orientation="landscape" r:id="rId1"/>
  <headerFooter alignWithMargins="0">
    <oddFooter>&amp;L&amp;8&amp;D</oddFooter>
  </headerFooter>
  <ignoredErrors>
    <ignoredError sqref="C1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7" r:id="rId4" name="CBX47">
              <controlPr defaultSize="0" autoFill="0" autoLine="0" autoPict="0">
                <anchor moveWithCells="1">
                  <from>
                    <xdr:col>17</xdr:col>
                    <xdr:colOff>19050</xdr:colOff>
                    <xdr:row>11</xdr:row>
                    <xdr:rowOff>171450</xdr:rowOff>
                  </from>
                  <to>
                    <xdr:col>18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" name="CBX50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171450</xdr:rowOff>
                  </from>
                  <to>
                    <xdr:col>18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6" name="CBX51">
              <controlPr defaultSize="0" autoFill="0" autoLine="0" autoPict="0">
                <anchor moveWithCells="1">
                  <from>
                    <xdr:col>17</xdr:col>
                    <xdr:colOff>19050</xdr:colOff>
                    <xdr:row>31</xdr:row>
                    <xdr:rowOff>171450</xdr:rowOff>
                  </from>
                  <to>
                    <xdr:col>18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7" name="CBX52">
              <controlPr defaultSize="0" autoFill="0" autoLine="0" autoPict="0">
                <anchor moveWithCells="1">
                  <from>
                    <xdr:col>17</xdr:col>
                    <xdr:colOff>19050</xdr:colOff>
                    <xdr:row>36</xdr:row>
                    <xdr:rowOff>180975</xdr:rowOff>
                  </from>
                  <to>
                    <xdr:col>18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8" name="CBX53">
              <controlPr defaultSize="0" autoFill="0" autoLine="0" autoPict="0">
                <anchor moveWithCells="1">
                  <from>
                    <xdr:col>17</xdr:col>
                    <xdr:colOff>19050</xdr:colOff>
                    <xdr:row>41</xdr:row>
                    <xdr:rowOff>180975</xdr:rowOff>
                  </from>
                  <to>
                    <xdr:col>18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2" r:id="rId9" name="CBX62">
              <controlPr defaultSize="0" autoFill="0" autoLine="0" autoPict="0">
                <anchor moveWithCells="1">
                  <from>
                    <xdr:col>17</xdr:col>
                    <xdr:colOff>19050</xdr:colOff>
                    <xdr:row>16</xdr:row>
                    <xdr:rowOff>171450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10" name="CBX63">
              <controlPr defaultSize="0" autoFill="0" autoLine="0" autoPict="0">
                <anchor moveWithCells="1">
                  <from>
                    <xdr:col>17</xdr:col>
                    <xdr:colOff>19050</xdr:colOff>
                    <xdr:row>21</xdr:row>
                    <xdr:rowOff>171450</xdr:rowOff>
                  </from>
                  <to>
                    <xdr:col>18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11" name="Drop Down 121">
              <controlPr defaultSize="0" autoLine="0" autoPict="0">
                <anchor moveWithCells="1">
                  <from>
                    <xdr:col>3</xdr:col>
                    <xdr:colOff>0</xdr:colOff>
                    <xdr:row>4</xdr:row>
                    <xdr:rowOff>38100</xdr:rowOff>
                  </from>
                  <to>
                    <xdr:col>15</xdr:col>
                    <xdr:colOff>447675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12" name="Drop Down 122">
              <controlPr defaultSize="0" autoLine="0" autoPict="0">
                <anchor moveWithCells="1">
                  <from>
                    <xdr:col>3</xdr:col>
                    <xdr:colOff>0</xdr:colOff>
                    <xdr:row>5</xdr:row>
                    <xdr:rowOff>38100</xdr:rowOff>
                  </from>
                  <to>
                    <xdr:col>15</xdr:col>
                    <xdr:colOff>447675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214" r:id="rId13" name="Button 6630">
              <controlPr defaultSize="0" print="0" autoFill="0" autoPict="0" macro="[0]!VorlagePfeile">
                <anchor moveWithCells="1" sizeWithCells="1">
                  <from>
                    <xdr:col>6</xdr:col>
                    <xdr:colOff>1266825</xdr:colOff>
                    <xdr:row>6</xdr:row>
                    <xdr:rowOff>9525</xdr:rowOff>
                  </from>
                  <to>
                    <xdr:col>11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5" r:id="rId14" name="CBX47">
              <controlPr defaultSize="0" autoFill="0" autoLine="0" autoPict="0">
                <anchor moveWithCells="1">
                  <from>
                    <xdr:col>17</xdr:col>
                    <xdr:colOff>19050</xdr:colOff>
                    <xdr:row>11</xdr:row>
                    <xdr:rowOff>171450</xdr:rowOff>
                  </from>
                  <to>
                    <xdr:col>18</xdr:col>
                    <xdr:colOff>95250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6" r:id="rId15" name="CBX50">
              <controlPr defaultSize="0" autoFill="0" autoLine="0" autoPict="0">
                <anchor moveWithCells="1">
                  <from>
                    <xdr:col>17</xdr:col>
                    <xdr:colOff>19050</xdr:colOff>
                    <xdr:row>26</xdr:row>
                    <xdr:rowOff>171450</xdr:rowOff>
                  </from>
                  <to>
                    <xdr:col>18</xdr:col>
                    <xdr:colOff>95250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7" r:id="rId16" name="CBX51">
              <controlPr defaultSize="0" autoFill="0" autoLine="0" autoPict="0">
                <anchor moveWithCells="1">
                  <from>
                    <xdr:col>17</xdr:col>
                    <xdr:colOff>19050</xdr:colOff>
                    <xdr:row>31</xdr:row>
                    <xdr:rowOff>171450</xdr:rowOff>
                  </from>
                  <to>
                    <xdr:col>18</xdr:col>
                    <xdr:colOff>95250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8" r:id="rId17" name="CBX52">
              <controlPr defaultSize="0" autoFill="0" autoLine="0" autoPict="0">
                <anchor moveWithCells="1">
                  <from>
                    <xdr:col>17</xdr:col>
                    <xdr:colOff>19050</xdr:colOff>
                    <xdr:row>36</xdr:row>
                    <xdr:rowOff>180975</xdr:rowOff>
                  </from>
                  <to>
                    <xdr:col>18</xdr:col>
                    <xdr:colOff>95250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49" r:id="rId18" name="CBX53">
              <controlPr defaultSize="0" autoFill="0" autoLine="0" autoPict="0">
                <anchor moveWithCells="1">
                  <from>
                    <xdr:col>17</xdr:col>
                    <xdr:colOff>19050</xdr:colOff>
                    <xdr:row>41</xdr:row>
                    <xdr:rowOff>180975</xdr:rowOff>
                  </from>
                  <to>
                    <xdr:col>18</xdr:col>
                    <xdr:colOff>95250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0" r:id="rId19" name="CBX62">
              <controlPr defaultSize="0" autoFill="0" autoLine="0" autoPict="0">
                <anchor moveWithCells="1">
                  <from>
                    <xdr:col>17</xdr:col>
                    <xdr:colOff>19050</xdr:colOff>
                    <xdr:row>16</xdr:row>
                    <xdr:rowOff>171450</xdr:rowOff>
                  </from>
                  <to>
                    <xdr:col>18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51" r:id="rId20" name="CBX63">
              <controlPr defaultSize="0" autoFill="0" autoLine="0" autoPict="0">
                <anchor moveWithCells="1">
                  <from>
                    <xdr:col>17</xdr:col>
                    <xdr:colOff>19050</xdr:colOff>
                    <xdr:row>21</xdr:row>
                    <xdr:rowOff>171450</xdr:rowOff>
                  </from>
                  <to>
                    <xdr:col>18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B1:H45"/>
  <sheetViews>
    <sheetView showGridLines="0" topLeftCell="A10" zoomScaleNormal="100" workbookViewId="0">
      <selection activeCell="F26" sqref="F26"/>
    </sheetView>
  </sheetViews>
  <sheetFormatPr baseColWidth="10" defaultColWidth="11.42578125" defaultRowHeight="12.75" x14ac:dyDescent="0.2"/>
  <cols>
    <col min="1" max="1" width="2.85546875" customWidth="1"/>
    <col min="2" max="2" width="4.28515625" style="48" customWidth="1"/>
    <col min="3" max="3" width="6.42578125" customWidth="1"/>
    <col min="4" max="4" width="54.28515625" customWidth="1"/>
    <col min="5" max="5" width="10" customWidth="1"/>
    <col min="6" max="6" width="9.28515625" customWidth="1"/>
  </cols>
  <sheetData>
    <row r="1" spans="2:6" ht="30" customHeight="1" x14ac:dyDescent="0.2">
      <c r="F1" s="154" t="s">
        <v>298</v>
      </c>
    </row>
    <row r="2" spans="2:6" ht="30" customHeight="1" x14ac:dyDescent="0.2">
      <c r="F2" s="153" t="s">
        <v>300</v>
      </c>
    </row>
    <row r="3" spans="2:6" ht="6" customHeight="1" x14ac:dyDescent="0.25">
      <c r="B3" s="67"/>
      <c r="C3" s="70"/>
      <c r="D3" s="68"/>
      <c r="E3" s="69"/>
      <c r="F3" s="69"/>
    </row>
    <row r="4" spans="2:6" ht="15" customHeight="1" x14ac:dyDescent="0.2">
      <c r="B4" s="101" t="s">
        <v>335</v>
      </c>
      <c r="C4" s="100"/>
      <c r="D4" s="102">
        <v>40500</v>
      </c>
      <c r="E4" s="69"/>
      <c r="F4" s="69"/>
    </row>
    <row r="5" spans="2:6" ht="6" customHeight="1" x14ac:dyDescent="0.25">
      <c r="B5" s="67"/>
      <c r="C5" s="70"/>
      <c r="D5" s="68"/>
      <c r="E5" s="69"/>
      <c r="F5" s="69"/>
    </row>
    <row r="6" spans="2:6" s="72" customFormat="1" x14ac:dyDescent="0.2">
      <c r="B6" s="71"/>
      <c r="C6" s="71"/>
      <c r="D6" s="71"/>
      <c r="E6" s="71"/>
      <c r="F6" s="106"/>
    </row>
    <row r="7" spans="2:6" s="65" customFormat="1" ht="33.75" customHeight="1" x14ac:dyDescent="0.2">
      <c r="B7" s="389" t="s">
        <v>336</v>
      </c>
      <c r="C7" s="390"/>
      <c r="D7" s="390"/>
      <c r="E7" s="390"/>
      <c r="F7" s="391"/>
    </row>
    <row r="8" spans="2:6" s="103" customFormat="1" ht="15" customHeight="1" x14ac:dyDescent="0.2">
      <c r="B8" s="394"/>
      <c r="C8" s="397"/>
      <c r="D8" s="398"/>
      <c r="E8" s="107"/>
      <c r="F8" s="105" t="s">
        <v>337</v>
      </c>
    </row>
    <row r="9" spans="2:6" s="103" customFormat="1" ht="15" customHeight="1" x14ac:dyDescent="0.2">
      <c r="B9" s="73">
        <v>1.1000000000000001</v>
      </c>
      <c r="C9" s="77" t="s">
        <v>338</v>
      </c>
      <c r="D9" s="77"/>
      <c r="E9" s="77"/>
      <c r="F9" s="108"/>
    </row>
    <row r="10" spans="2:6" x14ac:dyDescent="0.2">
      <c r="B10" s="74"/>
      <c r="C10" s="75" t="s">
        <v>339</v>
      </c>
      <c r="D10" s="109" t="s">
        <v>340</v>
      </c>
      <c r="E10" s="109"/>
      <c r="F10" s="126">
        <v>800</v>
      </c>
    </row>
    <row r="11" spans="2:6" x14ac:dyDescent="0.2">
      <c r="B11" s="110"/>
      <c r="C11" s="111" t="s">
        <v>341</v>
      </c>
      <c r="D11" s="112" t="s">
        <v>342</v>
      </c>
      <c r="E11" s="112"/>
      <c r="F11" s="127">
        <v>600</v>
      </c>
    </row>
    <row r="12" spans="2:6" s="103" customFormat="1" ht="15" customHeight="1" x14ac:dyDescent="0.2">
      <c r="B12" s="73">
        <v>1.2</v>
      </c>
      <c r="C12" s="113" t="s">
        <v>343</v>
      </c>
      <c r="D12" s="77"/>
      <c r="E12" s="77"/>
      <c r="F12" s="108"/>
    </row>
    <row r="13" spans="2:6" x14ac:dyDescent="0.2">
      <c r="B13" s="399"/>
      <c r="C13" s="75" t="s">
        <v>344</v>
      </c>
      <c r="D13" s="109" t="s">
        <v>345</v>
      </c>
      <c r="E13" s="109"/>
      <c r="F13" s="126">
        <v>300</v>
      </c>
    </row>
    <row r="14" spans="2:6" x14ac:dyDescent="0.2">
      <c r="B14" s="400"/>
      <c r="C14" s="76" t="s">
        <v>346</v>
      </c>
      <c r="D14" s="90" t="s">
        <v>347</v>
      </c>
      <c r="E14" s="90"/>
      <c r="F14" s="128">
        <v>150</v>
      </c>
    </row>
    <row r="15" spans="2:6" s="72" customFormat="1" x14ac:dyDescent="0.2">
      <c r="B15" s="71"/>
      <c r="C15" s="71"/>
      <c r="D15" s="71"/>
      <c r="E15" s="71"/>
      <c r="F15" s="106"/>
    </row>
    <row r="16" spans="2:6" s="65" customFormat="1" ht="33.75" customHeight="1" x14ac:dyDescent="0.2">
      <c r="B16" s="389" t="s">
        <v>348</v>
      </c>
      <c r="C16" s="390"/>
      <c r="D16" s="390"/>
      <c r="E16" s="390"/>
      <c r="F16" s="391"/>
    </row>
    <row r="17" spans="2:6" s="66" customFormat="1" ht="26.25" customHeight="1" x14ac:dyDescent="0.2">
      <c r="B17" s="123"/>
      <c r="C17" s="124"/>
      <c r="D17" s="124"/>
      <c r="E17" s="125" t="s">
        <v>350</v>
      </c>
      <c r="F17" s="129" t="s">
        <v>366</v>
      </c>
    </row>
    <row r="18" spans="2:6" ht="15" customHeight="1" x14ac:dyDescent="0.2">
      <c r="B18" s="73">
        <v>2.1</v>
      </c>
      <c r="C18" s="77" t="s">
        <v>351</v>
      </c>
      <c r="D18" s="78"/>
      <c r="E18" s="79"/>
      <c r="F18" s="108"/>
    </row>
    <row r="19" spans="2:6" s="14" customFormat="1" x14ac:dyDescent="0.2">
      <c r="B19" s="80"/>
      <c r="C19" s="81" t="s">
        <v>70</v>
      </c>
      <c r="D19" s="82" t="s">
        <v>352</v>
      </c>
      <c r="E19" s="83" t="s">
        <v>367</v>
      </c>
      <c r="F19" s="132">
        <v>50</v>
      </c>
    </row>
    <row r="20" spans="2:6" s="14" customFormat="1" x14ac:dyDescent="0.2">
      <c r="B20" s="84"/>
      <c r="C20" s="85" t="s">
        <v>4</v>
      </c>
      <c r="D20" s="86" t="s">
        <v>353</v>
      </c>
      <c r="E20" s="87" t="s">
        <v>354</v>
      </c>
      <c r="F20" s="133">
        <v>20</v>
      </c>
    </row>
    <row r="21" spans="2:6" x14ac:dyDescent="0.2">
      <c r="B21" s="88"/>
      <c r="C21" s="89" t="s">
        <v>71</v>
      </c>
      <c r="D21" s="90" t="s">
        <v>355</v>
      </c>
      <c r="E21" s="91" t="s">
        <v>368</v>
      </c>
      <c r="F21" s="134">
        <v>15</v>
      </c>
    </row>
    <row r="22" spans="2:6" ht="15" customHeight="1" x14ac:dyDescent="0.2">
      <c r="B22" s="73">
        <v>2.2000000000000002</v>
      </c>
      <c r="C22" s="77" t="s">
        <v>356</v>
      </c>
      <c r="D22" s="78"/>
      <c r="E22" s="79"/>
      <c r="F22" s="114"/>
    </row>
    <row r="23" spans="2:6" x14ac:dyDescent="0.2">
      <c r="B23" s="92"/>
      <c r="C23" s="75" t="s">
        <v>66</v>
      </c>
      <c r="D23" s="93" t="s">
        <v>357</v>
      </c>
      <c r="E23" s="83" t="s">
        <v>367</v>
      </c>
      <c r="F23" s="132">
        <v>100</v>
      </c>
    </row>
    <row r="24" spans="2:6" x14ac:dyDescent="0.2">
      <c r="B24" s="94"/>
      <c r="C24" s="95" t="s">
        <v>67</v>
      </c>
      <c r="D24" s="96" t="s">
        <v>358</v>
      </c>
      <c r="E24" s="97" t="s">
        <v>367</v>
      </c>
      <c r="F24" s="133">
        <v>20</v>
      </c>
    </row>
    <row r="25" spans="2:6" x14ac:dyDescent="0.2">
      <c r="B25" s="94"/>
      <c r="C25" s="95" t="s">
        <v>68</v>
      </c>
      <c r="D25" s="98" t="s">
        <v>359</v>
      </c>
      <c r="E25" s="97" t="s">
        <v>354</v>
      </c>
      <c r="F25" s="133">
        <v>2.5</v>
      </c>
    </row>
    <row r="26" spans="2:6" x14ac:dyDescent="0.2">
      <c r="B26" s="94"/>
      <c r="C26" s="95" t="s">
        <v>69</v>
      </c>
      <c r="D26" s="98" t="s">
        <v>360</v>
      </c>
      <c r="E26" s="97" t="s">
        <v>354</v>
      </c>
      <c r="F26" s="133">
        <v>3.5</v>
      </c>
    </row>
    <row r="27" spans="2:6" x14ac:dyDescent="0.2">
      <c r="B27" s="88"/>
      <c r="C27" s="76" t="s">
        <v>5</v>
      </c>
      <c r="D27" s="90" t="s">
        <v>372</v>
      </c>
      <c r="E27" s="91" t="s">
        <v>333</v>
      </c>
      <c r="F27" s="134">
        <v>5</v>
      </c>
    </row>
    <row r="28" spans="2:6" ht="15" customHeight="1" x14ac:dyDescent="0.2">
      <c r="B28" s="73">
        <v>2.2999999999999998</v>
      </c>
      <c r="C28" s="77" t="s">
        <v>361</v>
      </c>
      <c r="D28" s="78"/>
      <c r="E28" s="79"/>
      <c r="F28" s="114"/>
    </row>
    <row r="29" spans="2:6" x14ac:dyDescent="0.2">
      <c r="B29" s="92"/>
      <c r="C29" s="75" t="s">
        <v>72</v>
      </c>
      <c r="D29" s="93" t="s">
        <v>362</v>
      </c>
      <c r="E29" s="83" t="s">
        <v>367</v>
      </c>
      <c r="F29" s="132">
        <v>50</v>
      </c>
    </row>
    <row r="30" spans="2:6" x14ac:dyDescent="0.2">
      <c r="B30" s="94"/>
      <c r="C30" s="95" t="s">
        <v>73</v>
      </c>
      <c r="D30" s="96" t="s">
        <v>363</v>
      </c>
      <c r="E30" s="97" t="s">
        <v>367</v>
      </c>
      <c r="F30" s="133">
        <v>20</v>
      </c>
    </row>
    <row r="31" spans="2:6" x14ac:dyDescent="0.2">
      <c r="B31" s="94"/>
      <c r="C31" s="95" t="s">
        <v>74</v>
      </c>
      <c r="D31" s="98" t="s">
        <v>364</v>
      </c>
      <c r="E31" s="97" t="s">
        <v>354</v>
      </c>
      <c r="F31" s="133">
        <v>2.5</v>
      </c>
    </row>
    <row r="32" spans="2:6" x14ac:dyDescent="0.2">
      <c r="B32" s="88"/>
      <c r="C32" s="76" t="s">
        <v>75</v>
      </c>
      <c r="D32" s="90" t="s">
        <v>365</v>
      </c>
      <c r="E32" s="99" t="s">
        <v>354</v>
      </c>
      <c r="F32" s="134">
        <v>3.5</v>
      </c>
    </row>
    <row r="33" spans="2:8" s="21" customFormat="1" x14ac:dyDescent="0.2">
      <c r="B33" s="115"/>
      <c r="C33" s="116"/>
      <c r="D33" s="117"/>
      <c r="E33" s="118"/>
      <c r="F33" s="118"/>
    </row>
    <row r="35" spans="2:8" s="65" customFormat="1" ht="33.75" customHeight="1" x14ac:dyDescent="0.2">
      <c r="B35" s="389" t="s">
        <v>330</v>
      </c>
      <c r="C35" s="392"/>
      <c r="D35" s="392"/>
      <c r="E35" s="392"/>
      <c r="F35" s="393"/>
    </row>
    <row r="36" spans="2:8" s="103" customFormat="1" ht="15" customHeight="1" x14ac:dyDescent="0.2">
      <c r="B36" s="394"/>
      <c r="C36" s="395"/>
      <c r="D36" s="396"/>
      <c r="E36" s="104" t="s">
        <v>350</v>
      </c>
      <c r="F36" s="105" t="s">
        <v>369</v>
      </c>
    </row>
    <row r="37" spans="2:8" ht="15" customHeight="1" x14ac:dyDescent="0.2">
      <c r="B37" s="73"/>
      <c r="C37" s="77" t="s">
        <v>329</v>
      </c>
      <c r="D37" s="78"/>
      <c r="E37" s="78"/>
      <c r="F37" s="130"/>
      <c r="G37" s="70"/>
      <c r="H37" s="70"/>
    </row>
    <row r="38" spans="2:8" ht="15" customHeight="1" x14ac:dyDescent="0.2">
      <c r="B38" s="135"/>
      <c r="C38" s="136"/>
      <c r="D38" s="145" t="s">
        <v>332</v>
      </c>
      <c r="E38" s="139" t="s">
        <v>354</v>
      </c>
      <c r="F38" s="138">
        <v>0</v>
      </c>
      <c r="G38" s="70"/>
      <c r="H38" s="70"/>
    </row>
    <row r="39" spans="2:8" x14ac:dyDescent="0.2">
      <c r="B39" s="94"/>
      <c r="C39" s="95"/>
      <c r="D39" s="146" t="s">
        <v>76</v>
      </c>
      <c r="E39" s="137" t="s">
        <v>354</v>
      </c>
      <c r="F39" s="138">
        <v>5</v>
      </c>
      <c r="G39" s="70"/>
      <c r="H39" s="70"/>
    </row>
    <row r="40" spans="2:8" x14ac:dyDescent="0.2">
      <c r="B40" s="94"/>
      <c r="C40" s="95"/>
      <c r="D40" s="146" t="s">
        <v>77</v>
      </c>
      <c r="E40" s="137" t="s">
        <v>354</v>
      </c>
      <c r="F40" s="138">
        <v>15</v>
      </c>
      <c r="G40" s="70"/>
      <c r="H40" s="70"/>
    </row>
    <row r="41" spans="2:8" x14ac:dyDescent="0.2">
      <c r="B41" s="94"/>
      <c r="C41" s="95"/>
      <c r="D41" s="146" t="s">
        <v>78</v>
      </c>
      <c r="E41" s="137" t="s">
        <v>349</v>
      </c>
      <c r="F41" s="140">
        <v>8</v>
      </c>
      <c r="G41" s="70"/>
      <c r="H41" s="70"/>
    </row>
    <row r="42" spans="2:8" x14ac:dyDescent="0.2">
      <c r="B42" s="141"/>
      <c r="C42" s="142"/>
      <c r="D42" s="147" t="s">
        <v>79</v>
      </c>
      <c r="E42" s="143" t="s">
        <v>80</v>
      </c>
      <c r="F42" s="144">
        <v>0.5</v>
      </c>
      <c r="G42" s="70"/>
      <c r="H42" s="70"/>
    </row>
    <row r="43" spans="2:8" ht="15" customHeight="1" x14ac:dyDescent="0.2">
      <c r="B43" s="73"/>
      <c r="C43" s="77" t="s">
        <v>331</v>
      </c>
      <c r="D43" s="78"/>
      <c r="E43" s="78"/>
      <c r="F43" s="130"/>
      <c r="G43" s="70"/>
      <c r="H43" s="70"/>
    </row>
    <row r="44" spans="2:8" x14ac:dyDescent="0.2">
      <c r="B44" s="94"/>
      <c r="C44" s="95"/>
      <c r="D44" s="96" t="s">
        <v>370</v>
      </c>
      <c r="E44" s="137" t="s">
        <v>371</v>
      </c>
      <c r="F44" s="138">
        <v>85</v>
      </c>
      <c r="G44" s="70"/>
      <c r="H44" s="70"/>
    </row>
    <row r="45" spans="2:8" x14ac:dyDescent="0.2">
      <c r="B45" s="119"/>
      <c r="C45" s="120"/>
      <c r="D45" s="121" t="s">
        <v>334</v>
      </c>
      <c r="E45" s="122" t="s">
        <v>354</v>
      </c>
      <c r="F45" s="131">
        <v>8</v>
      </c>
      <c r="G45" s="70"/>
      <c r="H45" s="70"/>
    </row>
  </sheetData>
  <protectedRanges>
    <protectedRange sqref="F19:F21 F23:F27 F29:F32" name="Rahmenbed"/>
  </protectedRanges>
  <mergeCells count="6">
    <mergeCell ref="B7:F7"/>
    <mergeCell ref="B35:F35"/>
    <mergeCell ref="B36:D36"/>
    <mergeCell ref="B8:D8"/>
    <mergeCell ref="B13:B14"/>
    <mergeCell ref="B16:F16"/>
  </mergeCells>
  <phoneticPr fontId="7" type="noConversion"/>
  <pageMargins left="0.98425196850393704" right="0.39370078740157483" top="0.39370078740157483" bottom="0.47244094488188981" header="0.31496062992125984" footer="0.31496062992125984"/>
  <pageSetup paperSize="9" orientation="portrait" horizontalDpi="1200" verticalDpi="1200" r:id="rId1"/>
  <headerFooter alignWithMargins="0">
    <oddFooter>&amp;L&amp;8&amp;Z&amp;F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F118"/>
  <sheetViews>
    <sheetView showGridLines="0" workbookViewId="0">
      <selection activeCell="A3" sqref="A3"/>
    </sheetView>
  </sheetViews>
  <sheetFormatPr baseColWidth="10" defaultColWidth="11.42578125" defaultRowHeight="12.75" x14ac:dyDescent="0.2"/>
  <cols>
    <col min="1" max="3" width="7" style="23" customWidth="1"/>
    <col min="4" max="4" width="26.28515625" style="23" customWidth="1"/>
    <col min="5" max="6" width="7.5703125" style="23" customWidth="1"/>
    <col min="7" max="7" width="4.42578125" customWidth="1"/>
  </cols>
  <sheetData>
    <row r="1" spans="1:6" s="20" customFormat="1" ht="18" x14ac:dyDescent="0.25">
      <c r="A1" s="22" t="s">
        <v>294</v>
      </c>
      <c r="B1" s="22"/>
      <c r="C1" s="22"/>
      <c r="D1" s="22"/>
      <c r="E1" s="22"/>
      <c r="F1" s="22"/>
    </row>
    <row r="2" spans="1:6" ht="7.5" customHeight="1" x14ac:dyDescent="0.2"/>
    <row r="3" spans="1:6" ht="17.25" customHeight="1" x14ac:dyDescent="0.2">
      <c r="A3" s="23" t="s">
        <v>295</v>
      </c>
      <c r="E3" s="24" t="s">
        <v>292</v>
      </c>
    </row>
    <row r="4" spans="1:6" ht="7.5" customHeight="1" x14ac:dyDescent="0.2"/>
    <row r="5" spans="1:6" ht="18" customHeight="1" thickBot="1" x14ac:dyDescent="0.25">
      <c r="A5" s="36" t="s">
        <v>297</v>
      </c>
    </row>
    <row r="6" spans="1:6" ht="25.5" customHeight="1" x14ac:dyDescent="0.2">
      <c r="A6" s="58" t="s">
        <v>296</v>
      </c>
      <c r="B6" s="59" t="s">
        <v>178</v>
      </c>
      <c r="C6" s="59" t="s">
        <v>179</v>
      </c>
      <c r="D6" s="60" t="s">
        <v>180</v>
      </c>
      <c r="E6" s="61" t="s">
        <v>181</v>
      </c>
      <c r="F6" s="62" t="s">
        <v>182</v>
      </c>
    </row>
    <row r="7" spans="1:6" s="224" customFormat="1" ht="20.25" customHeight="1" thickBot="1" x14ac:dyDescent="0.25">
      <c r="A7" s="222">
        <v>1</v>
      </c>
      <c r="B7" s="223">
        <f>VLOOKUP($A$7,$A$10:$F$118,2,FALSE)</f>
        <v>0</v>
      </c>
      <c r="C7" s="223">
        <f>VLOOKUP($A$7,$A$10:$F$118,3,FALSE)</f>
        <v>0</v>
      </c>
      <c r="D7" s="223">
        <f>VLOOKUP($A$7,$A$10:$F$118,4,FALSE)</f>
        <v>0</v>
      </c>
      <c r="E7" s="223">
        <f>VLOOKUP($A$7,$A$10:$F$118,5,FALSE)</f>
        <v>0</v>
      </c>
      <c r="F7" s="225">
        <f>VLOOKUP($A$7,$A$10:$F$118,6,FALSE)</f>
        <v>0</v>
      </c>
    </row>
    <row r="8" spans="1:6" ht="15.75" customHeight="1" thickBot="1" x14ac:dyDescent="0.25"/>
    <row r="9" spans="1:6" ht="25.5" customHeight="1" x14ac:dyDescent="0.2">
      <c r="A9" s="211" t="s">
        <v>296</v>
      </c>
      <c r="B9" s="212" t="s">
        <v>178</v>
      </c>
      <c r="C9" s="212" t="s">
        <v>179</v>
      </c>
      <c r="D9" s="213" t="s">
        <v>180</v>
      </c>
      <c r="E9" s="214" t="s">
        <v>181</v>
      </c>
      <c r="F9" s="215" t="s">
        <v>182</v>
      </c>
    </row>
    <row r="10" spans="1:6" ht="14.25" customHeight="1" x14ac:dyDescent="0.2">
      <c r="A10" s="216">
        <v>1</v>
      </c>
      <c r="B10" s="25"/>
      <c r="C10" s="25"/>
      <c r="D10" s="35"/>
      <c r="E10" s="27"/>
      <c r="F10" s="217"/>
    </row>
    <row r="11" spans="1:6" ht="14.25" customHeight="1" x14ac:dyDescent="0.2">
      <c r="A11" s="216">
        <v>2</v>
      </c>
      <c r="B11" s="25">
        <v>201</v>
      </c>
      <c r="C11" s="25">
        <v>32</v>
      </c>
      <c r="D11" s="26" t="s">
        <v>183</v>
      </c>
      <c r="E11" s="27">
        <v>1051</v>
      </c>
      <c r="F11" s="217" t="s">
        <v>373</v>
      </c>
    </row>
    <row r="12" spans="1:6" ht="14.25" customHeight="1" x14ac:dyDescent="0.2">
      <c r="A12" s="216">
        <v>3</v>
      </c>
      <c r="B12" s="25">
        <v>301</v>
      </c>
      <c r="C12" s="25">
        <v>10</v>
      </c>
      <c r="D12" s="26" t="s">
        <v>185</v>
      </c>
      <c r="E12" s="27">
        <v>1021</v>
      </c>
      <c r="F12" s="217" t="s">
        <v>374</v>
      </c>
    </row>
    <row r="13" spans="1:6" ht="14.25" customHeight="1" x14ac:dyDescent="0.2">
      <c r="A13" s="216">
        <v>4</v>
      </c>
      <c r="B13" s="25">
        <v>501</v>
      </c>
      <c r="C13" s="25">
        <v>78</v>
      </c>
      <c r="D13" s="26" t="s">
        <v>188</v>
      </c>
      <c r="E13" s="27">
        <v>1121</v>
      </c>
      <c r="F13" s="217" t="s">
        <v>375</v>
      </c>
    </row>
    <row r="14" spans="1:6" ht="14.25" customHeight="1" x14ac:dyDescent="0.2">
      <c r="A14" s="216">
        <v>5</v>
      </c>
      <c r="B14" s="25">
        <v>502</v>
      </c>
      <c r="C14" s="25">
        <v>79</v>
      </c>
      <c r="D14" s="26" t="s">
        <v>190</v>
      </c>
      <c r="E14" s="27">
        <v>1122</v>
      </c>
      <c r="F14" s="217" t="s">
        <v>376</v>
      </c>
    </row>
    <row r="15" spans="1:6" ht="14.25" customHeight="1" x14ac:dyDescent="0.2">
      <c r="A15" s="216">
        <v>6</v>
      </c>
      <c r="B15" s="25">
        <v>503</v>
      </c>
      <c r="C15" s="25">
        <v>80</v>
      </c>
      <c r="D15" s="26" t="s">
        <v>192</v>
      </c>
      <c r="E15" s="27">
        <v>1123</v>
      </c>
      <c r="F15" s="217" t="s">
        <v>377</v>
      </c>
    </row>
    <row r="16" spans="1:6" ht="14.25" customHeight="1" x14ac:dyDescent="0.2">
      <c r="A16" s="216">
        <v>7</v>
      </c>
      <c r="B16" s="25">
        <v>302</v>
      </c>
      <c r="C16" s="25">
        <v>11</v>
      </c>
      <c r="D16" s="26" t="s">
        <v>194</v>
      </c>
      <c r="E16" s="27">
        <v>1022</v>
      </c>
      <c r="F16" s="217" t="s">
        <v>378</v>
      </c>
    </row>
    <row r="17" spans="1:6" ht="14.25" customHeight="1" x14ac:dyDescent="0.2">
      <c r="A17" s="216">
        <v>8</v>
      </c>
      <c r="B17" s="25">
        <v>303</v>
      </c>
      <c r="C17" s="25">
        <v>12</v>
      </c>
      <c r="D17" s="26" t="s">
        <v>196</v>
      </c>
      <c r="E17" s="27">
        <v>1023</v>
      </c>
      <c r="F17" s="217" t="s">
        <v>379</v>
      </c>
    </row>
    <row r="18" spans="1:6" ht="14.25" customHeight="1" x14ac:dyDescent="0.2">
      <c r="A18" s="216">
        <v>9</v>
      </c>
      <c r="B18" s="25">
        <v>401</v>
      </c>
      <c r="C18" s="25">
        <v>51</v>
      </c>
      <c r="D18" s="26" t="s">
        <v>198</v>
      </c>
      <c r="E18" s="27">
        <v>1081</v>
      </c>
      <c r="F18" s="217" t="s">
        <v>380</v>
      </c>
    </row>
    <row r="19" spans="1:6" ht="14.25" customHeight="1" x14ac:dyDescent="0.2">
      <c r="A19" s="216">
        <v>10</v>
      </c>
      <c r="B19" s="25">
        <v>202</v>
      </c>
      <c r="C19" s="25">
        <v>33</v>
      </c>
      <c r="D19" s="26" t="s">
        <v>200</v>
      </c>
      <c r="E19" s="27">
        <v>1052</v>
      </c>
      <c r="F19" s="217" t="s">
        <v>381</v>
      </c>
    </row>
    <row r="20" spans="1:6" ht="14.25" customHeight="1" x14ac:dyDescent="0.2">
      <c r="A20" s="216">
        <v>11</v>
      </c>
      <c r="B20" s="25">
        <v>504</v>
      </c>
      <c r="C20" s="25">
        <v>81</v>
      </c>
      <c r="D20" s="26" t="s">
        <v>202</v>
      </c>
      <c r="E20" s="27">
        <v>1125</v>
      </c>
      <c r="F20" s="217" t="s">
        <v>382</v>
      </c>
    </row>
    <row r="21" spans="1:6" ht="14.25" customHeight="1" x14ac:dyDescent="0.2">
      <c r="A21" s="216">
        <v>12</v>
      </c>
      <c r="B21" s="25">
        <v>402</v>
      </c>
      <c r="C21" s="25">
        <v>52</v>
      </c>
      <c r="D21" s="26" t="s">
        <v>204</v>
      </c>
      <c r="E21" s="27">
        <v>1082</v>
      </c>
      <c r="F21" s="217" t="s">
        <v>383</v>
      </c>
    </row>
    <row r="22" spans="1:6" ht="14.25" customHeight="1" x14ac:dyDescent="0.2">
      <c r="A22" s="216">
        <v>13</v>
      </c>
      <c r="B22" s="25">
        <v>403</v>
      </c>
      <c r="C22" s="25">
        <v>53</v>
      </c>
      <c r="D22" s="26" t="s">
        <v>206</v>
      </c>
      <c r="E22" s="27">
        <v>1083</v>
      </c>
      <c r="F22" s="217" t="s">
        <v>384</v>
      </c>
    </row>
    <row r="23" spans="1:6" ht="14.25" customHeight="1" x14ac:dyDescent="0.2">
      <c r="A23" s="216">
        <v>14</v>
      </c>
      <c r="B23" s="25">
        <v>505</v>
      </c>
      <c r="C23" s="25">
        <v>82</v>
      </c>
      <c r="D23" s="26" t="s">
        <v>208</v>
      </c>
      <c r="E23" s="27">
        <v>1125</v>
      </c>
      <c r="F23" s="217" t="s">
        <v>385</v>
      </c>
    </row>
    <row r="24" spans="1:6" ht="14.25" customHeight="1" x14ac:dyDescent="0.2">
      <c r="A24" s="216">
        <v>15</v>
      </c>
      <c r="B24" s="25">
        <v>203</v>
      </c>
      <c r="C24" s="25">
        <v>34</v>
      </c>
      <c r="D24" s="26" t="s">
        <v>210</v>
      </c>
      <c r="E24" s="27">
        <v>1053</v>
      </c>
      <c r="F24" s="217" t="s">
        <v>386</v>
      </c>
    </row>
    <row r="25" spans="1:6" ht="14.25" customHeight="1" x14ac:dyDescent="0.2">
      <c r="A25" s="216">
        <v>16</v>
      </c>
      <c r="B25" s="25">
        <v>601</v>
      </c>
      <c r="C25" s="25">
        <v>1</v>
      </c>
      <c r="D25" s="26" t="s">
        <v>212</v>
      </c>
      <c r="E25" s="27">
        <v>1001</v>
      </c>
      <c r="F25" s="217" t="s">
        <v>387</v>
      </c>
    </row>
    <row r="26" spans="1:6" ht="14.25" customHeight="1" x14ac:dyDescent="0.2">
      <c r="A26" s="216">
        <v>17</v>
      </c>
      <c r="B26" s="25">
        <v>506</v>
      </c>
      <c r="C26" s="25">
        <v>83</v>
      </c>
      <c r="D26" s="26" t="s">
        <v>214</v>
      </c>
      <c r="E26" s="27">
        <v>1126</v>
      </c>
      <c r="F26" s="217" t="s">
        <v>388</v>
      </c>
    </row>
    <row r="27" spans="1:6" ht="14.25" customHeight="1" x14ac:dyDescent="0.2">
      <c r="A27" s="216">
        <v>18</v>
      </c>
      <c r="B27" s="25">
        <v>204</v>
      </c>
      <c r="C27" s="25">
        <v>35</v>
      </c>
      <c r="D27" s="26" t="s">
        <v>216</v>
      </c>
      <c r="E27" s="27">
        <v>1054</v>
      </c>
      <c r="F27" s="217" t="s">
        <v>389</v>
      </c>
    </row>
    <row r="28" spans="1:6" ht="14.25" customHeight="1" x14ac:dyDescent="0.2">
      <c r="A28" s="216">
        <v>19</v>
      </c>
      <c r="B28" s="25">
        <v>507</v>
      </c>
      <c r="C28" s="25">
        <v>84</v>
      </c>
      <c r="D28" s="26" t="s">
        <v>218</v>
      </c>
      <c r="E28" s="27">
        <v>1127</v>
      </c>
      <c r="F28" s="217" t="s">
        <v>390</v>
      </c>
    </row>
    <row r="29" spans="1:6" ht="14.25" customHeight="1" x14ac:dyDescent="0.2">
      <c r="A29" s="216">
        <v>20</v>
      </c>
      <c r="B29" s="25">
        <v>404</v>
      </c>
      <c r="C29" s="25">
        <v>54</v>
      </c>
      <c r="D29" s="26" t="s">
        <v>220</v>
      </c>
      <c r="E29" s="27">
        <v>1084</v>
      </c>
      <c r="F29" s="217" t="s">
        <v>391</v>
      </c>
    </row>
    <row r="30" spans="1:6" ht="14.25" customHeight="1" x14ac:dyDescent="0.2">
      <c r="A30" s="216">
        <v>21</v>
      </c>
      <c r="B30" s="25">
        <v>304</v>
      </c>
      <c r="C30" s="25">
        <v>13</v>
      </c>
      <c r="D30" s="26" t="s">
        <v>222</v>
      </c>
      <c r="E30" s="27">
        <v>1024</v>
      </c>
      <c r="F30" s="217" t="s">
        <v>392</v>
      </c>
    </row>
    <row r="31" spans="1:6" ht="14.25" customHeight="1" x14ac:dyDescent="0.2">
      <c r="A31" s="216">
        <v>22</v>
      </c>
      <c r="B31" s="25">
        <v>602</v>
      </c>
      <c r="C31" s="25">
        <v>2</v>
      </c>
      <c r="D31" s="26" t="s">
        <v>224</v>
      </c>
      <c r="E31" s="27">
        <v>1002</v>
      </c>
      <c r="F31" s="217" t="s">
        <v>393</v>
      </c>
    </row>
    <row r="32" spans="1:6" ht="14.25" customHeight="1" x14ac:dyDescent="0.2">
      <c r="A32" s="216">
        <v>23</v>
      </c>
      <c r="B32" s="25">
        <v>305</v>
      </c>
      <c r="C32" s="25">
        <v>14</v>
      </c>
      <c r="D32" s="26" t="s">
        <v>226</v>
      </c>
      <c r="E32" s="27">
        <v>1025</v>
      </c>
      <c r="F32" s="217" t="s">
        <v>394</v>
      </c>
    </row>
    <row r="33" spans="1:6" ht="14.25" customHeight="1" x14ac:dyDescent="0.2">
      <c r="A33" s="216">
        <v>24</v>
      </c>
      <c r="B33" s="25">
        <v>306</v>
      </c>
      <c r="C33" s="25">
        <v>15</v>
      </c>
      <c r="D33" s="26" t="s">
        <v>228</v>
      </c>
      <c r="E33" s="27">
        <v>1026</v>
      </c>
      <c r="F33" s="217" t="s">
        <v>395</v>
      </c>
    </row>
    <row r="34" spans="1:6" ht="14.25" customHeight="1" x14ac:dyDescent="0.2">
      <c r="A34" s="216">
        <v>25</v>
      </c>
      <c r="B34" s="25">
        <v>603</v>
      </c>
      <c r="C34" s="25">
        <v>3</v>
      </c>
      <c r="D34" s="26" t="s">
        <v>230</v>
      </c>
      <c r="E34" s="27">
        <v>1003</v>
      </c>
      <c r="F34" s="217" t="s">
        <v>396</v>
      </c>
    </row>
    <row r="35" spans="1:6" ht="14.25" customHeight="1" x14ac:dyDescent="0.2">
      <c r="A35" s="216">
        <v>26</v>
      </c>
      <c r="B35" s="25">
        <v>508</v>
      </c>
      <c r="C35" s="25">
        <v>85</v>
      </c>
      <c r="D35" s="26" t="s">
        <v>232</v>
      </c>
      <c r="E35" s="27">
        <v>1128</v>
      </c>
      <c r="F35" s="217" t="s">
        <v>397</v>
      </c>
    </row>
    <row r="36" spans="1:6" ht="14.25" customHeight="1" x14ac:dyDescent="0.2">
      <c r="A36" s="216">
        <v>27</v>
      </c>
      <c r="B36" s="25">
        <v>509</v>
      </c>
      <c r="C36" s="25">
        <v>86</v>
      </c>
      <c r="D36" s="26" t="s">
        <v>234</v>
      </c>
      <c r="E36" s="27">
        <v>1129</v>
      </c>
      <c r="F36" s="217" t="s">
        <v>398</v>
      </c>
    </row>
    <row r="37" spans="1:6" ht="14.25" customHeight="1" x14ac:dyDescent="0.2">
      <c r="A37" s="216">
        <v>28</v>
      </c>
      <c r="B37" s="25">
        <v>604</v>
      </c>
      <c r="C37" s="25">
        <v>4</v>
      </c>
      <c r="D37" s="26" t="s">
        <v>236</v>
      </c>
      <c r="E37" s="27">
        <v>1004</v>
      </c>
      <c r="F37" s="217" t="s">
        <v>399</v>
      </c>
    </row>
    <row r="38" spans="1:6" ht="14.25" customHeight="1" x14ac:dyDescent="0.2">
      <c r="A38" s="216">
        <v>29</v>
      </c>
      <c r="B38" s="25">
        <v>307</v>
      </c>
      <c r="C38" s="25">
        <v>16</v>
      </c>
      <c r="D38" s="26" t="s">
        <v>238</v>
      </c>
      <c r="E38" s="27">
        <v>1030</v>
      </c>
      <c r="F38" s="217" t="s">
        <v>400</v>
      </c>
    </row>
    <row r="39" spans="1:6" ht="14.25" customHeight="1" x14ac:dyDescent="0.2">
      <c r="A39" s="216">
        <v>30</v>
      </c>
      <c r="B39" s="25">
        <v>510</v>
      </c>
      <c r="C39" s="25">
        <v>87</v>
      </c>
      <c r="D39" s="26" t="s">
        <v>240</v>
      </c>
      <c r="E39" s="27">
        <v>1130</v>
      </c>
      <c r="F39" s="217" t="s">
        <v>401</v>
      </c>
    </row>
    <row r="40" spans="1:6" ht="14.25" customHeight="1" x14ac:dyDescent="0.2">
      <c r="A40" s="216">
        <v>31</v>
      </c>
      <c r="B40" s="25">
        <v>405</v>
      </c>
      <c r="C40" s="25">
        <v>55</v>
      </c>
      <c r="D40" s="26" t="s">
        <v>242</v>
      </c>
      <c r="E40" s="27">
        <v>1085</v>
      </c>
      <c r="F40" s="217" t="s">
        <v>402</v>
      </c>
    </row>
    <row r="41" spans="1:6" ht="14.25" customHeight="1" x14ac:dyDescent="0.2">
      <c r="A41" s="216">
        <v>32</v>
      </c>
      <c r="B41" s="25">
        <v>205</v>
      </c>
      <c r="C41" s="25">
        <v>36</v>
      </c>
      <c r="D41" s="26" t="s">
        <v>244</v>
      </c>
      <c r="E41" s="27">
        <v>1055</v>
      </c>
      <c r="F41" s="217" t="s">
        <v>403</v>
      </c>
    </row>
    <row r="42" spans="1:6" ht="14.25" customHeight="1" x14ac:dyDescent="0.2">
      <c r="A42" s="216">
        <v>33</v>
      </c>
      <c r="B42" s="25">
        <v>206</v>
      </c>
      <c r="C42" s="25">
        <v>37</v>
      </c>
      <c r="D42" s="26" t="s">
        <v>246</v>
      </c>
      <c r="E42" s="27">
        <v>1056</v>
      </c>
      <c r="F42" s="217" t="s">
        <v>404</v>
      </c>
    </row>
    <row r="43" spans="1:6" ht="14.25" customHeight="1" x14ac:dyDescent="0.2">
      <c r="A43" s="216">
        <v>34</v>
      </c>
      <c r="B43" s="25">
        <v>511</v>
      </c>
      <c r="C43" s="25">
        <v>88</v>
      </c>
      <c r="D43" s="26" t="s">
        <v>248</v>
      </c>
      <c r="E43" s="27">
        <v>1131</v>
      </c>
      <c r="F43" s="217" t="s">
        <v>405</v>
      </c>
    </row>
    <row r="44" spans="1:6" ht="14.25" customHeight="1" x14ac:dyDescent="0.2">
      <c r="A44" s="216">
        <v>35</v>
      </c>
      <c r="B44" s="25">
        <v>406</v>
      </c>
      <c r="C44" s="25">
        <v>56</v>
      </c>
      <c r="D44" s="26" t="s">
        <v>250</v>
      </c>
      <c r="E44" s="27">
        <v>1086</v>
      </c>
      <c r="F44" s="217" t="s">
        <v>406</v>
      </c>
    </row>
    <row r="45" spans="1:6" ht="14.25" customHeight="1" x14ac:dyDescent="0.2">
      <c r="A45" s="216">
        <v>36</v>
      </c>
      <c r="B45" s="25">
        <v>407</v>
      </c>
      <c r="C45" s="25">
        <v>57</v>
      </c>
      <c r="D45" s="26" t="s">
        <v>252</v>
      </c>
      <c r="E45" s="27">
        <v>1081</v>
      </c>
      <c r="F45" s="217" t="s">
        <v>407</v>
      </c>
    </row>
    <row r="46" spans="1:6" ht="14.25" customHeight="1" x14ac:dyDescent="0.2">
      <c r="A46" s="216">
        <v>37</v>
      </c>
      <c r="B46" s="25">
        <v>308</v>
      </c>
      <c r="C46" s="25">
        <v>17</v>
      </c>
      <c r="D46" s="26" t="s">
        <v>254</v>
      </c>
      <c r="E46" s="27">
        <v>1030</v>
      </c>
      <c r="F46" s="217" t="s">
        <v>408</v>
      </c>
    </row>
    <row r="47" spans="1:6" ht="14.25" customHeight="1" x14ac:dyDescent="0.2">
      <c r="A47" s="216">
        <v>38</v>
      </c>
      <c r="B47" s="25">
        <v>605</v>
      </c>
      <c r="C47" s="25">
        <v>5</v>
      </c>
      <c r="D47" s="26" t="s">
        <v>256</v>
      </c>
      <c r="E47" s="27">
        <v>1005</v>
      </c>
      <c r="F47" s="217" t="s">
        <v>409</v>
      </c>
    </row>
    <row r="48" spans="1:6" ht="14.25" customHeight="1" x14ac:dyDescent="0.2">
      <c r="A48" s="216">
        <v>39</v>
      </c>
      <c r="B48" s="25">
        <v>512</v>
      </c>
      <c r="C48" s="25">
        <v>89</v>
      </c>
      <c r="D48" s="26" t="s">
        <v>258</v>
      </c>
      <c r="E48" s="27">
        <v>1132</v>
      </c>
      <c r="F48" s="217" t="s">
        <v>410</v>
      </c>
    </row>
    <row r="49" spans="1:6" ht="14.25" customHeight="1" x14ac:dyDescent="0.2">
      <c r="A49" s="216">
        <v>40</v>
      </c>
      <c r="B49" s="25">
        <v>309</v>
      </c>
      <c r="C49" s="25">
        <v>18</v>
      </c>
      <c r="D49" s="26" t="s">
        <v>260</v>
      </c>
      <c r="E49" s="27">
        <v>1039</v>
      </c>
      <c r="F49" s="217" t="s">
        <v>411</v>
      </c>
    </row>
    <row r="50" spans="1:6" ht="14.25" customHeight="1" x14ac:dyDescent="0.2">
      <c r="A50" s="216">
        <v>41</v>
      </c>
      <c r="B50" s="25">
        <v>408</v>
      </c>
      <c r="C50" s="25">
        <v>58</v>
      </c>
      <c r="D50" s="26" t="s">
        <v>262</v>
      </c>
      <c r="E50" s="27">
        <v>1088</v>
      </c>
      <c r="F50" s="217" t="s">
        <v>412</v>
      </c>
    </row>
    <row r="51" spans="1:6" ht="14.25" customHeight="1" x14ac:dyDescent="0.2">
      <c r="A51" s="216">
        <v>42</v>
      </c>
      <c r="B51" s="28">
        <v>310</v>
      </c>
      <c r="C51" s="28">
        <v>19</v>
      </c>
      <c r="D51" s="29" t="s">
        <v>264</v>
      </c>
      <c r="E51" s="30">
        <v>1030</v>
      </c>
      <c r="F51" s="217" t="s">
        <v>413</v>
      </c>
    </row>
    <row r="52" spans="1:6" ht="14.25" customHeight="1" x14ac:dyDescent="0.2">
      <c r="A52" s="216">
        <v>43</v>
      </c>
      <c r="B52" s="25">
        <v>311</v>
      </c>
      <c r="C52" s="25">
        <v>20</v>
      </c>
      <c r="D52" s="26" t="s">
        <v>266</v>
      </c>
      <c r="E52" s="27">
        <v>1031</v>
      </c>
      <c r="F52" s="217" t="s">
        <v>414</v>
      </c>
    </row>
    <row r="53" spans="1:6" ht="14.25" customHeight="1" x14ac:dyDescent="0.2">
      <c r="A53" s="216">
        <v>44</v>
      </c>
      <c r="B53" s="25">
        <v>312</v>
      </c>
      <c r="C53" s="25">
        <v>21</v>
      </c>
      <c r="D53" s="26" t="s">
        <v>268</v>
      </c>
      <c r="E53" s="27">
        <v>1032</v>
      </c>
      <c r="F53" s="217" t="s">
        <v>415</v>
      </c>
    </row>
    <row r="54" spans="1:6" ht="14.25" customHeight="1" x14ac:dyDescent="0.2">
      <c r="A54" s="216">
        <v>45</v>
      </c>
      <c r="B54" s="25">
        <v>207</v>
      </c>
      <c r="C54" s="25">
        <v>38</v>
      </c>
      <c r="D54" s="26" t="s">
        <v>270</v>
      </c>
      <c r="E54" s="27">
        <v>1057</v>
      </c>
      <c r="F54" s="217" t="s">
        <v>416</v>
      </c>
    </row>
    <row r="55" spans="1:6" ht="14.25" customHeight="1" x14ac:dyDescent="0.2">
      <c r="A55" s="216">
        <v>46</v>
      </c>
      <c r="B55" s="25">
        <v>208</v>
      </c>
      <c r="C55" s="25">
        <v>39</v>
      </c>
      <c r="D55" s="26" t="s">
        <v>272</v>
      </c>
      <c r="E55" s="27">
        <v>1058</v>
      </c>
      <c r="F55" s="217" t="s">
        <v>417</v>
      </c>
    </row>
    <row r="56" spans="1:6" ht="14.25" customHeight="1" x14ac:dyDescent="0.2">
      <c r="A56" s="216">
        <v>47</v>
      </c>
      <c r="B56" s="25">
        <v>313</v>
      </c>
      <c r="C56" s="25">
        <v>22</v>
      </c>
      <c r="D56" s="26" t="s">
        <v>274</v>
      </c>
      <c r="E56" s="27">
        <v>1033</v>
      </c>
      <c r="F56" s="217" t="s">
        <v>418</v>
      </c>
    </row>
    <row r="57" spans="1:6" ht="14.25" customHeight="1" x14ac:dyDescent="0.2">
      <c r="A57" s="216">
        <v>48</v>
      </c>
      <c r="B57" s="25">
        <v>409</v>
      </c>
      <c r="C57" s="25">
        <v>59</v>
      </c>
      <c r="D57" s="26" t="s">
        <v>276</v>
      </c>
      <c r="E57" s="27">
        <v>1089</v>
      </c>
      <c r="F57" s="217" t="s">
        <v>419</v>
      </c>
    </row>
    <row r="58" spans="1:6" ht="14.25" customHeight="1" x14ac:dyDescent="0.2">
      <c r="A58" s="216">
        <v>49</v>
      </c>
      <c r="B58" s="25">
        <v>513</v>
      </c>
      <c r="C58" s="25">
        <v>90</v>
      </c>
      <c r="D58" s="26" t="s">
        <v>278</v>
      </c>
      <c r="E58" s="27">
        <v>1128</v>
      </c>
      <c r="F58" s="217" t="s">
        <v>420</v>
      </c>
    </row>
    <row r="59" spans="1:6" ht="14.25" customHeight="1" x14ac:dyDescent="0.2">
      <c r="A59" s="216">
        <v>50</v>
      </c>
      <c r="B59" s="25">
        <v>209</v>
      </c>
      <c r="C59" s="25">
        <v>40</v>
      </c>
      <c r="D59" s="26" t="s">
        <v>280</v>
      </c>
      <c r="E59" s="27">
        <v>1059</v>
      </c>
      <c r="F59" s="217" t="s">
        <v>421</v>
      </c>
    </row>
    <row r="60" spans="1:6" ht="14.25" customHeight="1" x14ac:dyDescent="0.2">
      <c r="A60" s="216">
        <v>51</v>
      </c>
      <c r="B60" s="25">
        <v>410</v>
      </c>
      <c r="C60" s="25">
        <v>60</v>
      </c>
      <c r="D60" s="26" t="s">
        <v>284</v>
      </c>
      <c r="E60" s="31">
        <v>1104</v>
      </c>
      <c r="F60" s="217" t="s">
        <v>422</v>
      </c>
    </row>
    <row r="61" spans="1:6" ht="14.25" customHeight="1" x14ac:dyDescent="0.2">
      <c r="A61" s="216">
        <v>52</v>
      </c>
      <c r="B61" s="25">
        <v>514</v>
      </c>
      <c r="C61" s="25">
        <v>91</v>
      </c>
      <c r="D61" s="26" t="s">
        <v>286</v>
      </c>
      <c r="E61" s="27">
        <v>1140</v>
      </c>
      <c r="F61" s="217" t="s">
        <v>423</v>
      </c>
    </row>
    <row r="62" spans="1:6" ht="14.25" customHeight="1" x14ac:dyDescent="0.2">
      <c r="A62" s="216">
        <v>53</v>
      </c>
      <c r="B62" s="25">
        <v>314</v>
      </c>
      <c r="C62" s="25">
        <v>23</v>
      </c>
      <c r="D62" s="26" t="s">
        <v>288</v>
      </c>
      <c r="E62" s="27">
        <v>1032</v>
      </c>
      <c r="F62" s="217" t="s">
        <v>424</v>
      </c>
    </row>
    <row r="63" spans="1:6" ht="14.25" customHeight="1" x14ac:dyDescent="0.2">
      <c r="A63" s="216">
        <v>54</v>
      </c>
      <c r="B63" s="25">
        <v>210</v>
      </c>
      <c r="C63" s="25">
        <v>41</v>
      </c>
      <c r="D63" s="26" t="s">
        <v>290</v>
      </c>
      <c r="E63" s="27">
        <v>1061</v>
      </c>
      <c r="F63" s="217" t="s">
        <v>425</v>
      </c>
    </row>
    <row r="64" spans="1:6" s="21" customFormat="1" x14ac:dyDescent="0.2">
      <c r="A64" s="216">
        <v>55</v>
      </c>
      <c r="B64" s="25">
        <v>515</v>
      </c>
      <c r="C64" s="25">
        <v>92</v>
      </c>
      <c r="D64" s="26" t="s">
        <v>184</v>
      </c>
      <c r="E64" s="27">
        <v>1135</v>
      </c>
      <c r="F64" s="217" t="s">
        <v>426</v>
      </c>
    </row>
    <row r="65" spans="1:6" s="21" customFormat="1" ht="24" x14ac:dyDescent="0.2">
      <c r="A65" s="216">
        <v>56</v>
      </c>
      <c r="B65" s="25" t="s">
        <v>186</v>
      </c>
      <c r="C65" s="25">
        <v>42</v>
      </c>
      <c r="D65" s="26" t="s">
        <v>187</v>
      </c>
      <c r="E65" s="27">
        <v>1061</v>
      </c>
      <c r="F65" s="217" t="s">
        <v>427</v>
      </c>
    </row>
    <row r="66" spans="1:6" s="21" customFormat="1" x14ac:dyDescent="0.2">
      <c r="A66" s="216">
        <v>57</v>
      </c>
      <c r="B66" s="25">
        <v>211</v>
      </c>
      <c r="C66" s="25">
        <v>43</v>
      </c>
      <c r="D66" s="26" t="s">
        <v>189</v>
      </c>
      <c r="E66" s="27">
        <v>1062</v>
      </c>
      <c r="F66" s="217" t="s">
        <v>428</v>
      </c>
    </row>
    <row r="67" spans="1:6" s="21" customFormat="1" x14ac:dyDescent="0.2">
      <c r="A67" s="216">
        <v>58</v>
      </c>
      <c r="B67" s="25">
        <v>606</v>
      </c>
      <c r="C67" s="25">
        <v>6</v>
      </c>
      <c r="D67" s="26" t="s">
        <v>191</v>
      </c>
      <c r="E67" s="27">
        <v>1006</v>
      </c>
      <c r="F67" s="217" t="s">
        <v>429</v>
      </c>
    </row>
    <row r="68" spans="1:6" s="21" customFormat="1" x14ac:dyDescent="0.2">
      <c r="A68" s="216">
        <v>59</v>
      </c>
      <c r="B68" s="25">
        <v>411</v>
      </c>
      <c r="C68" s="25">
        <v>61</v>
      </c>
      <c r="D68" s="26" t="s">
        <v>193</v>
      </c>
      <c r="E68" s="27">
        <v>1091</v>
      </c>
      <c r="F68" s="217" t="s">
        <v>430</v>
      </c>
    </row>
    <row r="69" spans="1:6" s="21" customFormat="1" x14ac:dyDescent="0.2">
      <c r="A69" s="216">
        <v>60</v>
      </c>
      <c r="B69" s="25">
        <v>212</v>
      </c>
      <c r="C69" s="25">
        <v>44</v>
      </c>
      <c r="D69" s="26" t="s">
        <v>195</v>
      </c>
      <c r="E69" s="27">
        <v>1063</v>
      </c>
      <c r="F69" s="217" t="s">
        <v>431</v>
      </c>
    </row>
    <row r="70" spans="1:6" s="21" customFormat="1" x14ac:dyDescent="0.2">
      <c r="A70" s="216">
        <v>61</v>
      </c>
      <c r="B70" s="25">
        <v>213</v>
      </c>
      <c r="C70" s="25">
        <v>45</v>
      </c>
      <c r="D70" s="26" t="s">
        <v>197</v>
      </c>
      <c r="E70" s="27">
        <v>1064</v>
      </c>
      <c r="F70" s="217" t="s">
        <v>432</v>
      </c>
    </row>
    <row r="71" spans="1:6" s="21" customFormat="1" x14ac:dyDescent="0.2">
      <c r="A71" s="216">
        <v>62</v>
      </c>
      <c r="B71" s="25">
        <v>516</v>
      </c>
      <c r="C71" s="25">
        <v>93</v>
      </c>
      <c r="D71" s="26" t="s">
        <v>199</v>
      </c>
      <c r="E71" s="27">
        <v>1136</v>
      </c>
      <c r="F71" s="217" t="s">
        <v>433</v>
      </c>
    </row>
    <row r="72" spans="1:6" s="21" customFormat="1" x14ac:dyDescent="0.2">
      <c r="A72" s="216">
        <v>63</v>
      </c>
      <c r="B72" s="25">
        <v>315</v>
      </c>
      <c r="C72" s="25">
        <v>24</v>
      </c>
      <c r="D72" s="26" t="s">
        <v>201</v>
      </c>
      <c r="E72" s="27">
        <v>1030</v>
      </c>
      <c r="F72" s="217" t="s">
        <v>434</v>
      </c>
    </row>
    <row r="73" spans="1:6" s="21" customFormat="1" x14ac:dyDescent="0.2">
      <c r="A73" s="216">
        <v>64</v>
      </c>
      <c r="B73" s="25">
        <v>316</v>
      </c>
      <c r="C73" s="25">
        <v>25</v>
      </c>
      <c r="D73" s="26" t="s">
        <v>203</v>
      </c>
      <c r="E73" s="27">
        <v>1030</v>
      </c>
      <c r="F73" s="217" t="s">
        <v>435</v>
      </c>
    </row>
    <row r="74" spans="1:6" s="21" customFormat="1" x14ac:dyDescent="0.2">
      <c r="A74" s="216">
        <v>65</v>
      </c>
      <c r="B74" s="25">
        <v>517</v>
      </c>
      <c r="C74" s="25">
        <v>94</v>
      </c>
      <c r="D74" s="26" t="s">
        <v>205</v>
      </c>
      <c r="E74" s="27">
        <v>1137</v>
      </c>
      <c r="F74" s="217" t="s">
        <v>436</v>
      </c>
    </row>
    <row r="75" spans="1:6" s="21" customFormat="1" x14ac:dyDescent="0.2">
      <c r="A75" s="216">
        <v>66</v>
      </c>
      <c r="B75" s="25">
        <v>412</v>
      </c>
      <c r="C75" s="25">
        <v>62</v>
      </c>
      <c r="D75" s="26" t="s">
        <v>207</v>
      </c>
      <c r="E75" s="27">
        <v>1092</v>
      </c>
      <c r="F75" s="217" t="s">
        <v>437</v>
      </c>
    </row>
    <row r="76" spans="1:6" x14ac:dyDescent="0.2">
      <c r="A76" s="216">
        <v>67</v>
      </c>
      <c r="B76" s="25">
        <v>413</v>
      </c>
      <c r="C76" s="25">
        <v>63</v>
      </c>
      <c r="D76" s="26" t="s">
        <v>209</v>
      </c>
      <c r="E76" s="27">
        <v>1093</v>
      </c>
      <c r="F76" s="217" t="s">
        <v>438</v>
      </c>
    </row>
    <row r="77" spans="1:6" x14ac:dyDescent="0.2">
      <c r="A77" s="216">
        <v>68</v>
      </c>
      <c r="B77" s="25">
        <v>414</v>
      </c>
      <c r="C77" s="25">
        <v>64</v>
      </c>
      <c r="D77" s="26" t="s">
        <v>211</v>
      </c>
      <c r="E77" s="27">
        <v>1094</v>
      </c>
      <c r="F77" s="217" t="s">
        <v>439</v>
      </c>
    </row>
    <row r="78" spans="1:6" x14ac:dyDescent="0.2">
      <c r="A78" s="216">
        <v>69</v>
      </c>
      <c r="B78" s="25">
        <v>415</v>
      </c>
      <c r="C78" s="25">
        <v>65</v>
      </c>
      <c r="D78" s="26" t="s">
        <v>213</v>
      </c>
      <c r="E78" s="27">
        <v>1095</v>
      </c>
      <c r="F78" s="217" t="s">
        <v>440</v>
      </c>
    </row>
    <row r="79" spans="1:6" x14ac:dyDescent="0.2">
      <c r="A79" s="216">
        <v>70</v>
      </c>
      <c r="B79" s="25">
        <v>518</v>
      </c>
      <c r="C79" s="25">
        <v>95</v>
      </c>
      <c r="D79" s="26" t="s">
        <v>215</v>
      </c>
      <c r="E79" s="27">
        <v>1138</v>
      </c>
      <c r="F79" s="217" t="s">
        <v>441</v>
      </c>
    </row>
    <row r="80" spans="1:6" x14ac:dyDescent="0.2">
      <c r="A80" s="216">
        <v>71</v>
      </c>
      <c r="B80" s="25">
        <v>519</v>
      </c>
      <c r="C80" s="25">
        <v>96</v>
      </c>
      <c r="D80" s="26" t="s">
        <v>217</v>
      </c>
      <c r="E80" s="27">
        <v>1139</v>
      </c>
      <c r="F80" s="217" t="s">
        <v>442</v>
      </c>
    </row>
    <row r="81" spans="1:6" x14ac:dyDescent="0.2">
      <c r="A81" s="216">
        <v>72</v>
      </c>
      <c r="B81" s="25">
        <v>416</v>
      </c>
      <c r="C81" s="25">
        <v>66</v>
      </c>
      <c r="D81" s="26" t="s">
        <v>219</v>
      </c>
      <c r="E81" s="27">
        <v>1096</v>
      </c>
      <c r="F81" s="217" t="s">
        <v>443</v>
      </c>
    </row>
    <row r="82" spans="1:6" x14ac:dyDescent="0.2">
      <c r="A82" s="216">
        <v>73</v>
      </c>
      <c r="B82" s="25">
        <v>317</v>
      </c>
      <c r="C82" s="25">
        <v>26</v>
      </c>
      <c r="D82" s="26" t="s">
        <v>221</v>
      </c>
      <c r="E82" s="27">
        <v>1037</v>
      </c>
      <c r="F82" s="217" t="s">
        <v>444</v>
      </c>
    </row>
    <row r="83" spans="1:6" x14ac:dyDescent="0.2">
      <c r="A83" s="216">
        <v>74</v>
      </c>
      <c r="B83" s="25">
        <v>520</v>
      </c>
      <c r="C83" s="25">
        <v>97</v>
      </c>
      <c r="D83" s="26" t="s">
        <v>223</v>
      </c>
      <c r="E83" s="27">
        <v>1140</v>
      </c>
      <c r="F83" s="217" t="s">
        <v>445</v>
      </c>
    </row>
    <row r="84" spans="1:6" x14ac:dyDescent="0.2">
      <c r="A84" s="216">
        <v>75</v>
      </c>
      <c r="B84" s="25">
        <v>318</v>
      </c>
      <c r="C84" s="25">
        <v>27</v>
      </c>
      <c r="D84" s="26" t="s">
        <v>225</v>
      </c>
      <c r="E84" s="27">
        <v>1030</v>
      </c>
      <c r="F84" s="217" t="s">
        <v>446</v>
      </c>
    </row>
    <row r="85" spans="1:6" x14ac:dyDescent="0.2">
      <c r="A85" s="216">
        <v>76</v>
      </c>
      <c r="B85" s="25">
        <v>521</v>
      </c>
      <c r="C85" s="25">
        <v>98</v>
      </c>
      <c r="D85" s="26" t="s">
        <v>227</v>
      </c>
      <c r="E85" s="27">
        <v>1140</v>
      </c>
      <c r="F85" s="217" t="s">
        <v>447</v>
      </c>
    </row>
    <row r="86" spans="1:6" x14ac:dyDescent="0.2">
      <c r="A86" s="216">
        <v>77</v>
      </c>
      <c r="B86" s="25">
        <v>417</v>
      </c>
      <c r="C86" s="25">
        <v>67</v>
      </c>
      <c r="D86" s="26" t="s">
        <v>229</v>
      </c>
      <c r="E86" s="27">
        <v>1097</v>
      </c>
      <c r="F86" s="217" t="s">
        <v>448</v>
      </c>
    </row>
    <row r="87" spans="1:6" x14ac:dyDescent="0.2">
      <c r="A87" s="216">
        <v>78</v>
      </c>
      <c r="B87" s="25">
        <v>522</v>
      </c>
      <c r="C87" s="25">
        <v>99</v>
      </c>
      <c r="D87" s="26" t="s">
        <v>231</v>
      </c>
      <c r="E87" s="27">
        <v>1142</v>
      </c>
      <c r="F87" s="217" t="s">
        <v>449</v>
      </c>
    </row>
    <row r="88" spans="1:6" x14ac:dyDescent="0.2">
      <c r="A88" s="216">
        <v>79</v>
      </c>
      <c r="B88" s="25">
        <v>319</v>
      </c>
      <c r="C88" s="25">
        <v>28</v>
      </c>
      <c r="D88" s="26" t="s">
        <v>233</v>
      </c>
      <c r="E88" s="27">
        <v>1039</v>
      </c>
      <c r="F88" s="217" t="s">
        <v>450</v>
      </c>
    </row>
    <row r="89" spans="1:6" x14ac:dyDescent="0.2">
      <c r="A89" s="216">
        <v>80</v>
      </c>
      <c r="B89" s="25">
        <v>607</v>
      </c>
      <c r="C89" s="25">
        <v>7</v>
      </c>
      <c r="D89" s="26" t="s">
        <v>235</v>
      </c>
      <c r="E89" s="27">
        <v>1007</v>
      </c>
      <c r="F89" s="217" t="s">
        <v>451</v>
      </c>
    </row>
    <row r="90" spans="1:6" x14ac:dyDescent="0.2">
      <c r="A90" s="216">
        <v>81</v>
      </c>
      <c r="B90" s="25">
        <v>214</v>
      </c>
      <c r="C90" s="25">
        <v>46</v>
      </c>
      <c r="D90" s="26" t="s">
        <v>237</v>
      </c>
      <c r="E90" s="27">
        <v>1065</v>
      </c>
      <c r="F90" s="217" t="s">
        <v>452</v>
      </c>
    </row>
    <row r="91" spans="1:6" x14ac:dyDescent="0.2">
      <c r="A91" s="216">
        <v>82</v>
      </c>
      <c r="B91" s="25">
        <v>320</v>
      </c>
      <c r="C91" s="25">
        <v>29</v>
      </c>
      <c r="D91" s="26" t="s">
        <v>239</v>
      </c>
      <c r="E91" s="27">
        <v>1040</v>
      </c>
      <c r="F91" s="217" t="s">
        <v>453</v>
      </c>
    </row>
    <row r="92" spans="1:6" x14ac:dyDescent="0.2">
      <c r="A92" s="216">
        <v>83</v>
      </c>
      <c r="B92" s="25">
        <v>418</v>
      </c>
      <c r="C92" s="25">
        <v>68</v>
      </c>
      <c r="D92" s="26" t="s">
        <v>241</v>
      </c>
      <c r="E92" s="27">
        <v>1098</v>
      </c>
      <c r="F92" s="217" t="s">
        <v>454</v>
      </c>
    </row>
    <row r="93" spans="1:6" x14ac:dyDescent="0.2">
      <c r="A93" s="216">
        <v>84</v>
      </c>
      <c r="B93" s="25">
        <v>419</v>
      </c>
      <c r="C93" s="25">
        <v>69</v>
      </c>
      <c r="D93" s="26" t="s">
        <v>243</v>
      </c>
      <c r="E93" s="27">
        <v>1099</v>
      </c>
      <c r="F93" s="217" t="s">
        <v>455</v>
      </c>
    </row>
    <row r="94" spans="1:6" x14ac:dyDescent="0.2">
      <c r="A94" s="216">
        <v>85</v>
      </c>
      <c r="B94" s="25">
        <v>420</v>
      </c>
      <c r="C94" s="25">
        <v>70</v>
      </c>
      <c r="D94" s="26" t="s">
        <v>245</v>
      </c>
      <c r="E94" s="27">
        <v>1100</v>
      </c>
      <c r="F94" s="217" t="s">
        <v>456</v>
      </c>
    </row>
    <row r="95" spans="1:6" x14ac:dyDescent="0.2">
      <c r="A95" s="216">
        <v>86</v>
      </c>
      <c r="B95" s="25">
        <v>321</v>
      </c>
      <c r="C95" s="25">
        <v>30</v>
      </c>
      <c r="D95" s="26" t="s">
        <v>247</v>
      </c>
      <c r="E95" s="27">
        <v>1041</v>
      </c>
      <c r="F95" s="217" t="s">
        <v>457</v>
      </c>
    </row>
    <row r="96" spans="1:6" x14ac:dyDescent="0.2">
      <c r="A96" s="216">
        <v>87</v>
      </c>
      <c r="B96" s="25">
        <v>523</v>
      </c>
      <c r="C96" s="25">
        <v>100</v>
      </c>
      <c r="D96" s="26" t="s">
        <v>249</v>
      </c>
      <c r="E96" s="27">
        <v>1143</v>
      </c>
      <c r="F96" s="217" t="s">
        <v>458</v>
      </c>
    </row>
    <row r="97" spans="1:6" x14ac:dyDescent="0.2">
      <c r="A97" s="216">
        <v>88</v>
      </c>
      <c r="B97" s="25">
        <v>608</v>
      </c>
      <c r="C97" s="25">
        <v>8</v>
      </c>
      <c r="D97" s="26" t="s">
        <v>251</v>
      </c>
      <c r="E97" s="27">
        <v>1008</v>
      </c>
      <c r="F97" s="217" t="s">
        <v>459</v>
      </c>
    </row>
    <row r="98" spans="1:6" x14ac:dyDescent="0.2">
      <c r="A98" s="216">
        <v>89</v>
      </c>
      <c r="B98" s="25">
        <v>421</v>
      </c>
      <c r="C98" s="25">
        <v>71</v>
      </c>
      <c r="D98" s="26" t="s">
        <v>253</v>
      </c>
      <c r="E98" s="27">
        <v>1081</v>
      </c>
      <c r="F98" s="217" t="s">
        <v>460</v>
      </c>
    </row>
    <row r="99" spans="1:6" x14ac:dyDescent="0.2">
      <c r="A99" s="216">
        <v>90</v>
      </c>
      <c r="B99" s="25">
        <v>215</v>
      </c>
      <c r="C99" s="25">
        <v>47</v>
      </c>
      <c r="D99" s="26" t="s">
        <v>255</v>
      </c>
      <c r="E99" s="27">
        <v>1066</v>
      </c>
      <c r="F99" s="217" t="s">
        <v>461</v>
      </c>
    </row>
    <row r="100" spans="1:6" x14ac:dyDescent="0.2">
      <c r="A100" s="216">
        <v>91</v>
      </c>
      <c r="B100" s="25">
        <v>422</v>
      </c>
      <c r="C100" s="25">
        <v>72</v>
      </c>
      <c r="D100" s="26" t="s">
        <v>257</v>
      </c>
      <c r="E100" s="27">
        <v>1102</v>
      </c>
      <c r="F100" s="217" t="s">
        <v>462</v>
      </c>
    </row>
    <row r="101" spans="1:6" x14ac:dyDescent="0.2">
      <c r="A101" s="216">
        <v>92</v>
      </c>
      <c r="B101" s="25">
        <v>322</v>
      </c>
      <c r="C101" s="25">
        <v>31</v>
      </c>
      <c r="D101" s="26" t="s">
        <v>259</v>
      </c>
      <c r="E101" s="27">
        <v>1030</v>
      </c>
      <c r="F101" s="217" t="s">
        <v>463</v>
      </c>
    </row>
    <row r="102" spans="1:6" x14ac:dyDescent="0.2">
      <c r="A102" s="216">
        <v>93</v>
      </c>
      <c r="B102" s="25">
        <v>423</v>
      </c>
      <c r="C102" s="25">
        <v>73</v>
      </c>
      <c r="D102" s="26" t="s">
        <v>261</v>
      </c>
      <c r="E102" s="27">
        <v>1103</v>
      </c>
      <c r="F102" s="217" t="s">
        <v>464</v>
      </c>
    </row>
    <row r="103" spans="1:6" x14ac:dyDescent="0.2">
      <c r="A103" s="216">
        <v>94</v>
      </c>
      <c r="B103" s="25">
        <v>424</v>
      </c>
      <c r="C103" s="25">
        <v>74</v>
      </c>
      <c r="D103" s="26" t="s">
        <v>263</v>
      </c>
      <c r="E103" s="27">
        <v>1104</v>
      </c>
      <c r="F103" s="217" t="s">
        <v>465</v>
      </c>
    </row>
    <row r="104" spans="1:6" x14ac:dyDescent="0.2">
      <c r="A104" s="216">
        <v>95</v>
      </c>
      <c r="B104" s="25">
        <v>216</v>
      </c>
      <c r="C104" s="25">
        <v>48</v>
      </c>
      <c r="D104" s="26" t="s">
        <v>265</v>
      </c>
      <c r="E104" s="27">
        <v>1067</v>
      </c>
      <c r="F104" s="217" t="s">
        <v>466</v>
      </c>
    </row>
    <row r="105" spans="1:6" x14ac:dyDescent="0.2">
      <c r="A105" s="216">
        <v>96</v>
      </c>
      <c r="B105" s="25">
        <v>524</v>
      </c>
      <c r="C105" s="25">
        <v>101</v>
      </c>
      <c r="D105" s="26" t="s">
        <v>267</v>
      </c>
      <c r="E105" s="27">
        <v>1125</v>
      </c>
      <c r="F105" s="217" t="s">
        <v>467</v>
      </c>
    </row>
    <row r="106" spans="1:6" x14ac:dyDescent="0.2">
      <c r="A106" s="216">
        <v>97</v>
      </c>
      <c r="B106" s="25">
        <v>525</v>
      </c>
      <c r="C106" s="25">
        <v>102</v>
      </c>
      <c r="D106" s="26" t="s">
        <v>269</v>
      </c>
      <c r="E106" s="27">
        <v>1145</v>
      </c>
      <c r="F106" s="217" t="s">
        <v>468</v>
      </c>
    </row>
    <row r="107" spans="1:6" x14ac:dyDescent="0.2">
      <c r="A107" s="216">
        <v>98</v>
      </c>
      <c r="B107" s="25">
        <v>217</v>
      </c>
      <c r="C107" s="25">
        <v>49</v>
      </c>
      <c r="D107" s="26" t="s">
        <v>271</v>
      </c>
      <c r="E107" s="27">
        <v>1068</v>
      </c>
      <c r="F107" s="217" t="s">
        <v>469</v>
      </c>
    </row>
    <row r="108" spans="1:6" x14ac:dyDescent="0.2">
      <c r="A108" s="216">
        <v>99</v>
      </c>
      <c r="B108" s="25">
        <v>526</v>
      </c>
      <c r="C108" s="25">
        <v>103</v>
      </c>
      <c r="D108" s="26" t="s">
        <v>273</v>
      </c>
      <c r="E108" s="27">
        <v>1146</v>
      </c>
      <c r="F108" s="217" t="s">
        <v>470</v>
      </c>
    </row>
    <row r="109" spans="1:6" x14ac:dyDescent="0.2">
      <c r="A109" s="216">
        <v>100</v>
      </c>
      <c r="B109" s="25">
        <v>218</v>
      </c>
      <c r="C109" s="25">
        <v>50</v>
      </c>
      <c r="D109" s="26" t="s">
        <v>275</v>
      </c>
      <c r="E109" s="27">
        <v>1069</v>
      </c>
      <c r="F109" s="217" t="s">
        <v>471</v>
      </c>
    </row>
    <row r="110" spans="1:6" x14ac:dyDescent="0.2">
      <c r="A110" s="216">
        <v>101</v>
      </c>
      <c r="B110" s="25"/>
      <c r="C110" s="25"/>
      <c r="D110" s="26" t="s">
        <v>0</v>
      </c>
      <c r="E110" s="27"/>
      <c r="F110" s="217" t="s">
        <v>1</v>
      </c>
    </row>
    <row r="111" spans="1:6" x14ac:dyDescent="0.2">
      <c r="A111" s="216">
        <v>102</v>
      </c>
      <c r="B111" s="25">
        <v>527</v>
      </c>
      <c r="C111" s="25">
        <v>104</v>
      </c>
      <c r="D111" s="26" t="s">
        <v>277</v>
      </c>
      <c r="E111" s="27">
        <v>1147</v>
      </c>
      <c r="F111" s="217" t="s">
        <v>472</v>
      </c>
    </row>
    <row r="112" spans="1:6" x14ac:dyDescent="0.2">
      <c r="A112" s="216">
        <v>103</v>
      </c>
      <c r="B112" s="25">
        <v>425</v>
      </c>
      <c r="C112" s="25">
        <v>75</v>
      </c>
      <c r="D112" s="26" t="s">
        <v>279</v>
      </c>
      <c r="E112" s="27">
        <v>1104</v>
      </c>
      <c r="F112" s="217" t="s">
        <v>473</v>
      </c>
    </row>
    <row r="113" spans="1:6" ht="24" x14ac:dyDescent="0.2">
      <c r="A113" s="216">
        <v>104</v>
      </c>
      <c r="B113" s="25" t="s">
        <v>281</v>
      </c>
      <c r="C113" s="25" t="s">
        <v>282</v>
      </c>
      <c r="D113" s="26" t="s">
        <v>283</v>
      </c>
      <c r="E113" s="27">
        <v>1151</v>
      </c>
      <c r="F113" s="217" t="s">
        <v>474</v>
      </c>
    </row>
    <row r="114" spans="1:6" x14ac:dyDescent="0.2">
      <c r="A114" s="216">
        <v>105</v>
      </c>
      <c r="B114" s="25">
        <v>528</v>
      </c>
      <c r="C114" s="25">
        <v>105</v>
      </c>
      <c r="D114" s="26" t="s">
        <v>285</v>
      </c>
      <c r="E114" s="27">
        <v>1151</v>
      </c>
      <c r="F114" s="217" t="s">
        <v>474</v>
      </c>
    </row>
    <row r="115" spans="1:6" x14ac:dyDescent="0.2">
      <c r="A115" s="216">
        <v>106</v>
      </c>
      <c r="B115" s="32">
        <v>529</v>
      </c>
      <c r="C115" s="32">
        <v>106</v>
      </c>
      <c r="D115" s="33" t="s">
        <v>287</v>
      </c>
      <c r="E115" s="34">
        <v>1151</v>
      </c>
      <c r="F115" s="217" t="s">
        <v>475</v>
      </c>
    </row>
    <row r="116" spans="1:6" x14ac:dyDescent="0.2">
      <c r="A116" s="216">
        <v>107</v>
      </c>
      <c r="B116" s="25">
        <v>426</v>
      </c>
      <c r="C116" s="25">
        <v>76</v>
      </c>
      <c r="D116" s="26" t="s">
        <v>289</v>
      </c>
      <c r="E116" s="27">
        <v>1104</v>
      </c>
      <c r="F116" s="217" t="s">
        <v>476</v>
      </c>
    </row>
    <row r="117" spans="1:6" x14ac:dyDescent="0.2">
      <c r="A117" s="216">
        <v>108</v>
      </c>
      <c r="B117" s="25">
        <v>427</v>
      </c>
      <c r="C117" s="25">
        <v>77</v>
      </c>
      <c r="D117" s="26" t="s">
        <v>291</v>
      </c>
      <c r="E117" s="27">
        <v>1107</v>
      </c>
      <c r="F117" s="217" t="s">
        <v>477</v>
      </c>
    </row>
    <row r="118" spans="1:6" ht="13.5" thickBot="1" x14ac:dyDescent="0.25">
      <c r="A118" s="216">
        <v>109</v>
      </c>
      <c r="B118" s="218">
        <v>530</v>
      </c>
      <c r="C118" s="218">
        <v>107</v>
      </c>
      <c r="D118" s="219" t="s">
        <v>293</v>
      </c>
      <c r="E118" s="220">
        <v>1150</v>
      </c>
      <c r="F118" s="221" t="s">
        <v>478</v>
      </c>
    </row>
  </sheetData>
  <phoneticPr fontId="7" type="noConversion"/>
  <pageMargins left="0.75" right="0.75" top="1" bottom="1" header="0.4921259845" footer="0.4921259845"/>
  <pageSetup paperSize="9" fitToHeight="0" orientation="portrait" horizontalDpi="1200" verticalDpi="1200" r:id="rId1"/>
  <headerFooter alignWithMargins="0">
    <oddFooter>&amp;L&amp;8&amp;Z&amp;F&amp;R&amp;8&amp;P/&amp;N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C54"/>
  <sheetViews>
    <sheetView showGridLines="0" zoomScaleNormal="100" workbookViewId="0">
      <selection activeCell="C24" sqref="C24"/>
    </sheetView>
  </sheetViews>
  <sheetFormatPr baseColWidth="10" defaultColWidth="11.42578125" defaultRowHeight="12.75" x14ac:dyDescent="0.2"/>
  <cols>
    <col min="1" max="1" width="3.42578125" customWidth="1"/>
    <col min="2" max="2" width="131.42578125" style="8" customWidth="1"/>
    <col min="3" max="3" width="13.5703125" style="8" customWidth="1"/>
  </cols>
  <sheetData>
    <row r="1" spans="1:3" s="7" customFormat="1" ht="18" x14ac:dyDescent="0.2">
      <c r="A1" s="37" t="s">
        <v>302</v>
      </c>
    </row>
    <row r="2" spans="1:3" ht="10.5" customHeight="1" x14ac:dyDescent="0.2">
      <c r="B2" s="10"/>
      <c r="C2" s="10"/>
    </row>
    <row r="3" spans="1:3" ht="12.75" customHeight="1" x14ac:dyDescent="0.2">
      <c r="A3" s="7" t="s">
        <v>310</v>
      </c>
      <c r="B3"/>
      <c r="C3"/>
    </row>
    <row r="4" spans="1:3" s="7" customFormat="1" ht="12.75" customHeight="1" x14ac:dyDescent="0.2">
      <c r="A4" s="45"/>
      <c r="B4" s="39" t="s">
        <v>174</v>
      </c>
      <c r="C4" s="38" t="s">
        <v>311</v>
      </c>
    </row>
    <row r="5" spans="1:3" ht="12.75" customHeight="1" x14ac:dyDescent="0.2">
      <c r="A5" s="46"/>
      <c r="B5" s="56" t="str">
        <f>IF(B23="","",CONCATENATE(B23," in ",B9))</f>
        <v>1 Steinschlag, Transitgebiet, Steine Ø ca. 40 - 60 cm; gross in 5b saure bis basenreiche, frische bis wechseltrockene Fichtenwälder</v>
      </c>
      <c r="C5" s="57" t="str">
        <f>IF(OR(C9="",C23=""),"",CONCATENATE(C23,C9))</f>
        <v>15b</v>
      </c>
    </row>
    <row r="6" spans="1:3" ht="12.75" customHeight="1" x14ac:dyDescent="0.2">
      <c r="B6" s="10"/>
      <c r="C6" s="10"/>
    </row>
    <row r="7" spans="1:3" ht="12.75" customHeight="1" x14ac:dyDescent="0.2">
      <c r="A7" s="7" t="s">
        <v>304</v>
      </c>
      <c r="B7"/>
      <c r="C7"/>
    </row>
    <row r="8" spans="1:3" s="7" customFormat="1" ht="12.75" customHeight="1" x14ac:dyDescent="0.2">
      <c r="A8" s="45" t="s">
        <v>177</v>
      </c>
      <c r="B8" s="39" t="s">
        <v>301</v>
      </c>
      <c r="C8" s="38" t="s">
        <v>312</v>
      </c>
    </row>
    <row r="9" spans="1:3" ht="12.75" customHeight="1" x14ac:dyDescent="0.2">
      <c r="A9" s="57">
        <v>8</v>
      </c>
      <c r="B9" s="46" t="str">
        <f>IF(A9=1,"",VLOOKUP(A9,A12:C20,2,FALSE))</f>
        <v>5b saure bis basenreiche, frische bis wechseltrockene Fichtenwälder</v>
      </c>
      <c r="C9" s="47" t="str">
        <f>IF(A9=1,"",VLOOKUP(A9,A12:C20,3,FALSE))</f>
        <v>5b</v>
      </c>
    </row>
    <row r="10" spans="1:3" ht="12.75" customHeight="1" x14ac:dyDescent="0.2">
      <c r="A10" s="48"/>
      <c r="B10"/>
      <c r="C10"/>
    </row>
    <row r="11" spans="1:3" x14ac:dyDescent="0.2">
      <c r="A11" s="45" t="s">
        <v>177</v>
      </c>
      <c r="B11" s="38" t="s">
        <v>301</v>
      </c>
      <c r="C11" s="38" t="s">
        <v>312</v>
      </c>
    </row>
    <row r="12" spans="1:3" x14ac:dyDescent="0.2">
      <c r="A12" s="49">
        <v>1</v>
      </c>
      <c r="B12" s="40"/>
      <c r="C12" s="40"/>
    </row>
    <row r="13" spans="1:3" x14ac:dyDescent="0.2">
      <c r="A13" s="50">
        <v>2</v>
      </c>
      <c r="B13" s="41" t="s">
        <v>51</v>
      </c>
      <c r="C13" s="54" t="s">
        <v>306</v>
      </c>
    </row>
    <row r="14" spans="1:3" x14ac:dyDescent="0.2">
      <c r="A14" s="50">
        <v>3</v>
      </c>
      <c r="B14" s="41" t="s">
        <v>58</v>
      </c>
      <c r="C14" s="54" t="s">
        <v>307</v>
      </c>
    </row>
    <row r="15" spans="1:3" x14ac:dyDescent="0.2">
      <c r="A15" s="50">
        <v>4</v>
      </c>
      <c r="B15" s="41" t="s">
        <v>62</v>
      </c>
      <c r="C15" s="54">
        <v>2</v>
      </c>
    </row>
    <row r="16" spans="1:3" x14ac:dyDescent="0.2">
      <c r="A16" s="50">
        <v>5</v>
      </c>
      <c r="B16" s="41" t="s">
        <v>83</v>
      </c>
      <c r="C16" s="54">
        <v>3</v>
      </c>
    </row>
    <row r="17" spans="1:3" x14ac:dyDescent="0.2">
      <c r="A17" s="50">
        <v>6</v>
      </c>
      <c r="B17" s="41" t="s">
        <v>89</v>
      </c>
      <c r="C17" s="54">
        <v>4</v>
      </c>
    </row>
    <row r="18" spans="1:3" x14ac:dyDescent="0.2">
      <c r="A18" s="50">
        <v>7</v>
      </c>
      <c r="B18" s="41" t="s">
        <v>96</v>
      </c>
      <c r="C18" s="54" t="s">
        <v>308</v>
      </c>
    </row>
    <row r="19" spans="1:3" x14ac:dyDescent="0.2">
      <c r="A19" s="51">
        <v>8</v>
      </c>
      <c r="B19" s="42" t="s">
        <v>103</v>
      </c>
      <c r="C19" s="55" t="s">
        <v>309</v>
      </c>
    </row>
    <row r="20" spans="1:3" s="18" customFormat="1" x14ac:dyDescent="0.2">
      <c r="A20" s="64"/>
    </row>
    <row r="21" spans="1:3" ht="12.75" customHeight="1" x14ac:dyDescent="0.2">
      <c r="A21" s="53" t="s">
        <v>305</v>
      </c>
      <c r="B21"/>
      <c r="C21"/>
    </row>
    <row r="22" spans="1:3" s="7" customFormat="1" ht="12.75" customHeight="1" x14ac:dyDescent="0.2">
      <c r="A22" s="45" t="s">
        <v>177</v>
      </c>
      <c r="B22" s="39" t="s">
        <v>301</v>
      </c>
      <c r="C22" s="38" t="s">
        <v>312</v>
      </c>
    </row>
    <row r="23" spans="1:3" ht="12.75" customHeight="1" x14ac:dyDescent="0.2">
      <c r="A23" s="63">
        <v>4</v>
      </c>
      <c r="B23" s="46" t="str">
        <f>IF(A23=1,"",VLOOKUP(A23,A26:C42,2,FALSE))</f>
        <v>1 Steinschlag, Transitgebiet, Steine Ø ca. 40 - 60 cm; gross</v>
      </c>
      <c r="C23" s="47">
        <f>IF(A23=1,"",VLOOKUP(A23,A26:C42,3,FALSE))</f>
        <v>1</v>
      </c>
    </row>
    <row r="24" spans="1:3" s="1" customFormat="1" x14ac:dyDescent="0.2">
      <c r="A24" s="52"/>
      <c r="B24" s="43"/>
      <c r="C24" s="43"/>
    </row>
    <row r="25" spans="1:3" x14ac:dyDescent="0.2">
      <c r="A25" s="45" t="s">
        <v>177</v>
      </c>
      <c r="B25" s="39" t="s">
        <v>169</v>
      </c>
      <c r="C25" s="38" t="s">
        <v>312</v>
      </c>
    </row>
    <row r="26" spans="1:3" x14ac:dyDescent="0.2">
      <c r="A26" s="49">
        <v>1</v>
      </c>
      <c r="B26" s="44"/>
      <c r="C26" s="44"/>
    </row>
    <row r="27" spans="1:3" x14ac:dyDescent="0.2">
      <c r="A27" s="50">
        <v>2</v>
      </c>
      <c r="B27" s="41" t="s">
        <v>314</v>
      </c>
      <c r="C27" s="41">
        <v>1</v>
      </c>
    </row>
    <row r="28" spans="1:3" x14ac:dyDescent="0.2">
      <c r="A28" s="50">
        <v>3</v>
      </c>
      <c r="B28" s="41" t="s">
        <v>315</v>
      </c>
      <c r="C28" s="41">
        <v>1</v>
      </c>
    </row>
    <row r="29" spans="1:3" x14ac:dyDescent="0.2">
      <c r="A29" s="50">
        <v>4</v>
      </c>
      <c r="B29" s="41" t="s">
        <v>316</v>
      </c>
      <c r="C29" s="41">
        <v>1</v>
      </c>
    </row>
    <row r="30" spans="1:3" x14ac:dyDescent="0.2">
      <c r="A30" s="50">
        <v>5</v>
      </c>
      <c r="B30" s="41" t="s">
        <v>317</v>
      </c>
      <c r="C30" s="41">
        <v>1</v>
      </c>
    </row>
    <row r="31" spans="1:3" x14ac:dyDescent="0.2">
      <c r="A31" s="50">
        <v>6</v>
      </c>
      <c r="B31" s="41" t="s">
        <v>318</v>
      </c>
      <c r="C31" s="41">
        <v>1</v>
      </c>
    </row>
    <row r="32" spans="1:3" x14ac:dyDescent="0.2">
      <c r="A32" s="50">
        <v>7</v>
      </c>
      <c r="B32" s="41" t="s">
        <v>319</v>
      </c>
      <c r="C32" s="41">
        <v>2</v>
      </c>
    </row>
    <row r="33" spans="1:3" x14ac:dyDescent="0.2">
      <c r="A33" s="50">
        <v>8</v>
      </c>
      <c r="B33" s="41" t="s">
        <v>320</v>
      </c>
      <c r="C33" s="41">
        <v>2</v>
      </c>
    </row>
    <row r="34" spans="1:3" x14ac:dyDescent="0.2">
      <c r="A34" s="50">
        <v>9</v>
      </c>
      <c r="B34" s="41" t="s">
        <v>321</v>
      </c>
      <c r="C34" s="41">
        <v>2</v>
      </c>
    </row>
    <row r="35" spans="1:3" x14ac:dyDescent="0.2">
      <c r="A35" s="50">
        <v>10</v>
      </c>
      <c r="B35" s="41" t="s">
        <v>322</v>
      </c>
      <c r="C35" s="41">
        <v>3</v>
      </c>
    </row>
    <row r="36" spans="1:3" x14ac:dyDescent="0.2">
      <c r="A36" s="50">
        <v>11</v>
      </c>
      <c r="B36" s="41" t="s">
        <v>323</v>
      </c>
      <c r="C36" s="41">
        <v>3</v>
      </c>
    </row>
    <row r="37" spans="1:3" x14ac:dyDescent="0.2">
      <c r="A37" s="50">
        <v>12</v>
      </c>
      <c r="B37" s="41" t="s">
        <v>324</v>
      </c>
      <c r="C37" s="41">
        <v>3</v>
      </c>
    </row>
    <row r="38" spans="1:3" x14ac:dyDescent="0.2">
      <c r="A38" s="50">
        <v>13</v>
      </c>
      <c r="B38" s="41" t="s">
        <v>325</v>
      </c>
      <c r="C38" s="41">
        <v>3</v>
      </c>
    </row>
    <row r="39" spans="1:3" x14ac:dyDescent="0.2">
      <c r="A39" s="50">
        <v>14</v>
      </c>
      <c r="B39" s="41" t="s">
        <v>326</v>
      </c>
      <c r="C39" s="41">
        <v>3</v>
      </c>
    </row>
    <row r="40" spans="1:3" x14ac:dyDescent="0.2">
      <c r="A40" s="50">
        <v>15</v>
      </c>
      <c r="B40" s="41" t="s">
        <v>327</v>
      </c>
      <c r="C40" s="41">
        <v>3</v>
      </c>
    </row>
    <row r="41" spans="1:3" x14ac:dyDescent="0.2">
      <c r="A41" s="50">
        <v>16</v>
      </c>
      <c r="B41" s="41" t="s">
        <v>328</v>
      </c>
      <c r="C41" s="41">
        <v>3</v>
      </c>
    </row>
    <row r="42" spans="1:3" x14ac:dyDescent="0.2">
      <c r="A42" s="51">
        <v>17</v>
      </c>
      <c r="B42" s="42" t="s">
        <v>303</v>
      </c>
      <c r="C42" s="42">
        <v>4</v>
      </c>
    </row>
    <row r="43" spans="1:3" s="21" customFormat="1" x14ac:dyDescent="0.2">
      <c r="A43" s="148"/>
      <c r="B43" s="16"/>
      <c r="C43" s="16"/>
    </row>
    <row r="44" spans="1:3" x14ac:dyDescent="0.2">
      <c r="B44" s="1"/>
      <c r="C44" s="1"/>
    </row>
    <row r="45" spans="1:3" x14ac:dyDescent="0.2">
      <c r="B45" s="1"/>
      <c r="C45" s="1"/>
    </row>
    <row r="46" spans="1:3" x14ac:dyDescent="0.2">
      <c r="B46" s="18"/>
      <c r="C46" s="18"/>
    </row>
    <row r="47" spans="1:3" x14ac:dyDescent="0.2">
      <c r="B47" s="16"/>
      <c r="C47" s="16"/>
    </row>
    <row r="48" spans="1:3" x14ac:dyDescent="0.2">
      <c r="B48" s="16"/>
      <c r="C48" s="16"/>
    </row>
    <row r="49" spans="2:3" x14ac:dyDescent="0.2">
      <c r="B49" s="15"/>
      <c r="C49" s="15"/>
    </row>
    <row r="50" spans="2:3" ht="15" x14ac:dyDescent="0.2">
      <c r="B50" s="17"/>
      <c r="C50" s="17"/>
    </row>
    <row r="51" spans="2:3" ht="15" x14ac:dyDescent="0.2">
      <c r="B51" s="17"/>
      <c r="C51" s="17"/>
    </row>
    <row r="52" spans="2:3" ht="15" x14ac:dyDescent="0.2">
      <c r="B52" s="17"/>
      <c r="C52" s="17"/>
    </row>
    <row r="53" spans="2:3" x14ac:dyDescent="0.2">
      <c r="B53" s="16"/>
      <c r="C53" s="16"/>
    </row>
    <row r="54" spans="2:3" x14ac:dyDescent="0.2">
      <c r="B54" s="16"/>
      <c r="C54" s="16"/>
    </row>
  </sheetData>
  <phoneticPr fontId="7" type="noConversion"/>
  <pageMargins left="0.75" right="0.75" top="1" bottom="1" header="0.4921259845" footer="0.4921259845"/>
  <pageSetup paperSize="9" scale="59" orientation="portrait" horizontalDpi="1200" verticalDpi="1200" r:id="rId1"/>
  <headerFooter alignWithMargins="0">
    <oddFooter>&amp;L&amp;8&amp;Z&amp;F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22"/>
  <sheetViews>
    <sheetView topLeftCell="A4" workbookViewId="0">
      <selection activeCell="B4" sqref="B4"/>
    </sheetView>
  </sheetViews>
  <sheetFormatPr baseColWidth="10" defaultColWidth="11.42578125" defaultRowHeight="12.75" x14ac:dyDescent="0.2"/>
  <cols>
    <col min="1" max="1" width="4" style="3" customWidth="1"/>
    <col min="2" max="2" width="59" style="3" bestFit="1" customWidth="1"/>
    <col min="3" max="9" width="20.42578125" style="3" customWidth="1"/>
    <col min="10" max="16384" width="11.42578125" style="3"/>
  </cols>
  <sheetData>
    <row r="1" spans="1:9" ht="17.25" customHeight="1" x14ac:dyDescent="0.2">
      <c r="A1" s="2" t="s">
        <v>42</v>
      </c>
    </row>
    <row r="2" spans="1:9" s="5" customFormat="1" x14ac:dyDescent="0.2">
      <c r="A2" s="4" t="s">
        <v>177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89.25" x14ac:dyDescent="0.2">
      <c r="A3" s="6">
        <v>2</v>
      </c>
      <c r="B3" s="6" t="s">
        <v>51</v>
      </c>
      <c r="C3" s="6" t="s">
        <v>52</v>
      </c>
      <c r="D3" s="6" t="s">
        <v>53</v>
      </c>
      <c r="E3" s="6"/>
      <c r="F3" s="6" t="s">
        <v>54</v>
      </c>
      <c r="G3" s="6" t="s">
        <v>55</v>
      </c>
      <c r="H3" s="6" t="s">
        <v>56</v>
      </c>
      <c r="I3" s="6" t="s">
        <v>57</v>
      </c>
    </row>
    <row r="4" spans="1:9" ht="76.5" x14ac:dyDescent="0.2">
      <c r="A4" s="6">
        <v>3</v>
      </c>
      <c r="B4" s="6" t="s">
        <v>58</v>
      </c>
      <c r="C4" s="6" t="s">
        <v>59</v>
      </c>
      <c r="D4" s="6" t="s">
        <v>53</v>
      </c>
      <c r="E4" s="6"/>
      <c r="F4" s="6" t="s">
        <v>60</v>
      </c>
      <c r="G4" s="6" t="s">
        <v>55</v>
      </c>
      <c r="H4" s="6" t="s">
        <v>61</v>
      </c>
      <c r="I4" s="6" t="s">
        <v>57</v>
      </c>
    </row>
    <row r="5" spans="1:9" ht="114.75" x14ac:dyDescent="0.2">
      <c r="A5" s="6">
        <v>4</v>
      </c>
      <c r="B5" s="6" t="s">
        <v>62</v>
      </c>
      <c r="C5" s="6" t="s">
        <v>63</v>
      </c>
      <c r="D5" s="6" t="s">
        <v>53</v>
      </c>
      <c r="E5" s="6" t="s">
        <v>64</v>
      </c>
      <c r="F5" s="6" t="s">
        <v>65</v>
      </c>
      <c r="G5" s="6" t="s">
        <v>55</v>
      </c>
      <c r="H5" s="6" t="s">
        <v>81</v>
      </c>
      <c r="I5" s="6" t="s">
        <v>82</v>
      </c>
    </row>
    <row r="6" spans="1:9" ht="76.5" x14ac:dyDescent="0.2">
      <c r="A6" s="6">
        <v>5</v>
      </c>
      <c r="B6" s="6" t="s">
        <v>83</v>
      </c>
      <c r="C6" s="6" t="s">
        <v>84</v>
      </c>
      <c r="D6" s="6" t="s">
        <v>53</v>
      </c>
      <c r="E6" s="6"/>
      <c r="F6" s="6" t="s">
        <v>85</v>
      </c>
      <c r="G6" s="6" t="s">
        <v>86</v>
      </c>
      <c r="H6" s="6" t="s">
        <v>87</v>
      </c>
      <c r="I6" s="6" t="s">
        <v>88</v>
      </c>
    </row>
    <row r="7" spans="1:9" ht="114.75" x14ac:dyDescent="0.2">
      <c r="A7" s="6">
        <v>6</v>
      </c>
      <c r="B7" s="6" t="s">
        <v>89</v>
      </c>
      <c r="C7" s="6" t="s">
        <v>90</v>
      </c>
      <c r="D7" s="6" t="s">
        <v>53</v>
      </c>
      <c r="E7" s="6" t="s">
        <v>91</v>
      </c>
      <c r="F7" s="6" t="s">
        <v>92</v>
      </c>
      <c r="G7" s="6" t="s">
        <v>93</v>
      </c>
      <c r="H7" s="6" t="s">
        <v>94</v>
      </c>
      <c r="I7" s="6" t="s">
        <v>95</v>
      </c>
    </row>
    <row r="8" spans="1:9" ht="76.5" x14ac:dyDescent="0.2">
      <c r="A8" s="6">
        <v>7</v>
      </c>
      <c r="B8" s="6" t="s">
        <v>96</v>
      </c>
      <c r="C8" s="6" t="s">
        <v>97</v>
      </c>
      <c r="D8" s="6" t="s">
        <v>53</v>
      </c>
      <c r="E8" s="6" t="s">
        <v>98</v>
      </c>
      <c r="F8" s="6" t="s">
        <v>99</v>
      </c>
      <c r="G8" s="6" t="s">
        <v>100</v>
      </c>
      <c r="H8" s="6" t="s">
        <v>101</v>
      </c>
      <c r="I8" s="6" t="s">
        <v>102</v>
      </c>
    </row>
    <row r="9" spans="1:9" ht="102" x14ac:dyDescent="0.2">
      <c r="A9" s="6">
        <v>8</v>
      </c>
      <c r="B9" s="6" t="s">
        <v>103</v>
      </c>
      <c r="C9" s="6" t="s">
        <v>104</v>
      </c>
      <c r="D9" s="6" t="s">
        <v>53</v>
      </c>
      <c r="E9" s="6" t="s">
        <v>105</v>
      </c>
      <c r="F9" s="6" t="s">
        <v>106</v>
      </c>
      <c r="G9" s="6" t="s">
        <v>107</v>
      </c>
      <c r="H9" s="6" t="s">
        <v>108</v>
      </c>
      <c r="I9" s="6" t="s">
        <v>109</v>
      </c>
    </row>
    <row r="10" spans="1:9" x14ac:dyDescent="0.2">
      <c r="A10" s="19"/>
    </row>
    <row r="11" spans="1:9" x14ac:dyDescent="0.2">
      <c r="A11" s="19"/>
    </row>
    <row r="12" spans="1:9" x14ac:dyDescent="0.2">
      <c r="A12" s="19"/>
    </row>
    <row r="13" spans="1:9" x14ac:dyDescent="0.2">
      <c r="A13" s="19"/>
    </row>
    <row r="14" spans="1:9" x14ac:dyDescent="0.2">
      <c r="A14" s="19"/>
    </row>
    <row r="15" spans="1:9" x14ac:dyDescent="0.2">
      <c r="A15" s="19"/>
    </row>
    <row r="16" spans="1:9" x14ac:dyDescent="0.2">
      <c r="A16" s="19"/>
    </row>
    <row r="17" spans="1:1" x14ac:dyDescent="0.2">
      <c r="A17" s="19"/>
    </row>
    <row r="18" spans="1:1" x14ac:dyDescent="0.2">
      <c r="A18" s="19"/>
    </row>
    <row r="19" spans="1:1" x14ac:dyDescent="0.2">
      <c r="A19" s="19"/>
    </row>
    <row r="20" spans="1:1" x14ac:dyDescent="0.2">
      <c r="A20" s="19"/>
    </row>
    <row r="21" spans="1:1" x14ac:dyDescent="0.2">
      <c r="A21" s="19"/>
    </row>
    <row r="22" spans="1:1" x14ac:dyDescent="0.2">
      <c r="A22" s="19"/>
    </row>
  </sheetData>
  <phoneticPr fontId="7" type="noConversion"/>
  <pageMargins left="0.75" right="0.75" top="1" bottom="1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22"/>
  <sheetViews>
    <sheetView topLeftCell="A4" workbookViewId="0">
      <selection activeCell="B4" sqref="B4"/>
    </sheetView>
  </sheetViews>
  <sheetFormatPr baseColWidth="10" defaultColWidth="11.42578125" defaultRowHeight="12.75" x14ac:dyDescent="0.2"/>
  <cols>
    <col min="1" max="1" width="4" style="3" customWidth="1"/>
    <col min="2" max="2" width="59" style="3" bestFit="1" customWidth="1"/>
    <col min="3" max="9" width="20.42578125" style="3" customWidth="1"/>
    <col min="10" max="16384" width="11.42578125" style="3"/>
  </cols>
  <sheetData>
    <row r="1" spans="1:9" ht="17.25" customHeight="1" x14ac:dyDescent="0.2">
      <c r="A1" s="2" t="s">
        <v>110</v>
      </c>
    </row>
    <row r="2" spans="1:9" s="5" customFormat="1" x14ac:dyDescent="0.2">
      <c r="A2" s="4" t="s">
        <v>177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63.75" x14ac:dyDescent="0.2">
      <c r="A3" s="6">
        <v>2</v>
      </c>
      <c r="B3" s="6" t="s">
        <v>51</v>
      </c>
      <c r="C3" s="6" t="s">
        <v>111</v>
      </c>
      <c r="D3" s="6" t="s">
        <v>112</v>
      </c>
      <c r="E3" s="6" t="s">
        <v>113</v>
      </c>
      <c r="F3" s="6" t="s">
        <v>114</v>
      </c>
      <c r="G3" s="6" t="s">
        <v>115</v>
      </c>
      <c r="H3" s="6" t="s">
        <v>116</v>
      </c>
      <c r="I3" s="6" t="s">
        <v>117</v>
      </c>
    </row>
    <row r="4" spans="1:9" ht="63.75" x14ac:dyDescent="0.2">
      <c r="A4" s="6">
        <v>3</v>
      </c>
      <c r="B4" s="6" t="s">
        <v>58</v>
      </c>
      <c r="C4" s="6" t="s">
        <v>118</v>
      </c>
      <c r="D4" s="6" t="s">
        <v>112</v>
      </c>
      <c r="E4" s="6" t="s">
        <v>113</v>
      </c>
      <c r="F4" s="6" t="s">
        <v>114</v>
      </c>
      <c r="G4" s="6" t="s">
        <v>115</v>
      </c>
      <c r="H4" s="6" t="s">
        <v>119</v>
      </c>
      <c r="I4" s="6" t="s">
        <v>117</v>
      </c>
    </row>
    <row r="5" spans="1:9" ht="76.5" x14ac:dyDescent="0.2">
      <c r="A5" s="6">
        <v>4</v>
      </c>
      <c r="B5" s="6" t="s">
        <v>62</v>
      </c>
      <c r="C5" s="6" t="s">
        <v>120</v>
      </c>
      <c r="D5" s="6" t="s">
        <v>121</v>
      </c>
      <c r="E5" s="6" t="s">
        <v>122</v>
      </c>
      <c r="F5" s="6" t="s">
        <v>123</v>
      </c>
      <c r="G5" s="6" t="s">
        <v>124</v>
      </c>
      <c r="H5" s="6" t="s">
        <v>125</v>
      </c>
      <c r="I5" s="6" t="s">
        <v>126</v>
      </c>
    </row>
    <row r="6" spans="1:9" ht="63.75" x14ac:dyDescent="0.2">
      <c r="A6" s="6">
        <v>5</v>
      </c>
      <c r="B6" s="6" t="s">
        <v>83</v>
      </c>
      <c r="C6" s="6" t="s">
        <v>127</v>
      </c>
      <c r="D6" s="6" t="s">
        <v>121</v>
      </c>
      <c r="E6" s="6" t="s">
        <v>113</v>
      </c>
      <c r="F6" s="6" t="s">
        <v>128</v>
      </c>
      <c r="G6" s="6" t="s">
        <v>129</v>
      </c>
      <c r="H6" s="6" t="s">
        <v>130</v>
      </c>
      <c r="I6" s="6" t="s">
        <v>131</v>
      </c>
    </row>
    <row r="7" spans="1:9" ht="114.75" x14ac:dyDescent="0.2">
      <c r="A7" s="6">
        <v>6</v>
      </c>
      <c r="B7" s="6" t="s">
        <v>89</v>
      </c>
      <c r="C7" s="6" t="s">
        <v>132</v>
      </c>
      <c r="D7" s="6" t="s">
        <v>121</v>
      </c>
      <c r="E7" s="6" t="s">
        <v>91</v>
      </c>
      <c r="F7" s="6" t="s">
        <v>123</v>
      </c>
      <c r="G7" s="6" t="s">
        <v>133</v>
      </c>
      <c r="H7" s="6" t="s">
        <v>134</v>
      </c>
      <c r="I7" s="6" t="s">
        <v>135</v>
      </c>
    </row>
    <row r="8" spans="1:9" ht="76.5" x14ac:dyDescent="0.2">
      <c r="A8" s="6">
        <v>7</v>
      </c>
      <c r="B8" s="6" t="s">
        <v>96</v>
      </c>
      <c r="C8" s="6" t="s">
        <v>136</v>
      </c>
      <c r="D8" s="6" t="s">
        <v>121</v>
      </c>
      <c r="E8" s="6" t="s">
        <v>137</v>
      </c>
      <c r="F8" s="6" t="s">
        <v>138</v>
      </c>
      <c r="G8" s="6" t="s">
        <v>139</v>
      </c>
      <c r="H8" s="6" t="s">
        <v>140</v>
      </c>
      <c r="I8" s="6" t="s">
        <v>141</v>
      </c>
    </row>
    <row r="9" spans="1:9" ht="102" x14ac:dyDescent="0.2">
      <c r="A9" s="6">
        <v>8</v>
      </c>
      <c r="B9" s="6" t="s">
        <v>103</v>
      </c>
      <c r="C9" s="6" t="s">
        <v>142</v>
      </c>
      <c r="D9" s="6" t="s">
        <v>121</v>
      </c>
      <c r="E9" s="6" t="s">
        <v>143</v>
      </c>
      <c r="F9" s="6" t="s">
        <v>144</v>
      </c>
      <c r="G9" s="6" t="s">
        <v>145</v>
      </c>
      <c r="H9" s="6" t="s">
        <v>146</v>
      </c>
      <c r="I9" s="6" t="s">
        <v>147</v>
      </c>
    </row>
    <row r="10" spans="1:9" x14ac:dyDescent="0.2">
      <c r="A10" s="19"/>
    </row>
    <row r="11" spans="1:9" x14ac:dyDescent="0.2">
      <c r="A11" s="19"/>
    </row>
    <row r="12" spans="1:9" x14ac:dyDescent="0.2">
      <c r="A12" s="19"/>
    </row>
    <row r="13" spans="1:9" x14ac:dyDescent="0.2">
      <c r="A13" s="19"/>
    </row>
    <row r="14" spans="1:9" x14ac:dyDescent="0.2">
      <c r="A14" s="19"/>
    </row>
    <row r="15" spans="1:9" x14ac:dyDescent="0.2">
      <c r="A15" s="19"/>
    </row>
    <row r="16" spans="1:9" x14ac:dyDescent="0.2">
      <c r="A16" s="19"/>
    </row>
    <row r="17" spans="1:1" x14ac:dyDescent="0.2">
      <c r="A17" s="19"/>
    </row>
    <row r="18" spans="1:1" x14ac:dyDescent="0.2">
      <c r="A18" s="19"/>
    </row>
    <row r="19" spans="1:1" x14ac:dyDescent="0.2">
      <c r="A19" s="19"/>
    </row>
    <row r="20" spans="1:1" x14ac:dyDescent="0.2">
      <c r="A20" s="19"/>
    </row>
    <row r="21" spans="1:1" x14ac:dyDescent="0.2">
      <c r="A21" s="19"/>
    </row>
    <row r="22" spans="1:1" x14ac:dyDescent="0.2">
      <c r="A22" s="19"/>
    </row>
  </sheetData>
  <phoneticPr fontId="7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18"/>
  <sheetViews>
    <sheetView topLeftCell="A15" workbookViewId="0">
      <selection activeCell="B26" sqref="B26"/>
    </sheetView>
  </sheetViews>
  <sheetFormatPr baseColWidth="10" defaultColWidth="11.42578125" defaultRowHeight="12.75" x14ac:dyDescent="0.2"/>
  <cols>
    <col min="1" max="1" width="4" style="3" customWidth="1"/>
    <col min="2" max="2" width="59" style="3" bestFit="1" customWidth="1"/>
    <col min="3" max="9" width="20.42578125" style="3" customWidth="1"/>
    <col min="10" max="16384" width="11.42578125" style="3"/>
  </cols>
  <sheetData>
    <row r="1" spans="1:9" ht="18" x14ac:dyDescent="0.2">
      <c r="A1" s="2" t="s">
        <v>148</v>
      </c>
    </row>
    <row r="2" spans="1:9" s="5" customFormat="1" x14ac:dyDescent="0.2">
      <c r="A2" s="4" t="s">
        <v>177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25.5" x14ac:dyDescent="0.2">
      <c r="A3" s="6">
        <v>2</v>
      </c>
      <c r="B3" s="6" t="s">
        <v>314</v>
      </c>
      <c r="C3" s="6"/>
      <c r="D3" s="6"/>
      <c r="E3" s="6"/>
      <c r="F3" s="6" t="s">
        <v>149</v>
      </c>
      <c r="G3" s="6"/>
      <c r="H3" s="6"/>
      <c r="I3" s="6"/>
    </row>
    <row r="4" spans="1:9" ht="153" x14ac:dyDescent="0.2">
      <c r="A4" s="6">
        <v>3</v>
      </c>
      <c r="B4" s="6" t="s">
        <v>315</v>
      </c>
      <c r="C4" s="6"/>
      <c r="D4" s="6" t="s">
        <v>150</v>
      </c>
      <c r="E4" s="6" t="s">
        <v>151</v>
      </c>
      <c r="F4" s="6"/>
      <c r="G4" s="6"/>
      <c r="H4" s="6"/>
      <c r="I4" s="6"/>
    </row>
    <row r="5" spans="1:9" ht="127.5" x14ac:dyDescent="0.2">
      <c r="A5" s="6">
        <v>4</v>
      </c>
      <c r="B5" s="6" t="s">
        <v>316</v>
      </c>
      <c r="C5" s="6"/>
      <c r="D5" s="6" t="s">
        <v>150</v>
      </c>
      <c r="E5" s="6" t="s">
        <v>152</v>
      </c>
      <c r="F5" s="6"/>
      <c r="G5" s="6"/>
      <c r="H5" s="6"/>
      <c r="I5" s="6"/>
    </row>
    <row r="6" spans="1:9" ht="127.5" x14ac:dyDescent="0.2">
      <c r="A6" s="6">
        <v>5</v>
      </c>
      <c r="B6" s="6" t="s">
        <v>317</v>
      </c>
      <c r="C6" s="6"/>
      <c r="D6" s="6" t="s">
        <v>150</v>
      </c>
      <c r="E6" s="6" t="s">
        <v>153</v>
      </c>
      <c r="F6" s="6"/>
      <c r="G6" s="6"/>
      <c r="H6" s="6"/>
      <c r="I6" s="6"/>
    </row>
    <row r="7" spans="1:9" ht="89.25" x14ac:dyDescent="0.2">
      <c r="A7" s="6">
        <v>6</v>
      </c>
      <c r="B7" s="6" t="s">
        <v>318</v>
      </c>
      <c r="C7" s="6"/>
      <c r="D7" s="6" t="s">
        <v>154</v>
      </c>
      <c r="E7" s="6" t="s">
        <v>155</v>
      </c>
      <c r="F7" s="6"/>
      <c r="G7" s="6"/>
      <c r="H7" s="6"/>
      <c r="I7" s="6"/>
    </row>
    <row r="8" spans="1:9" ht="76.5" x14ac:dyDescent="0.2">
      <c r="A8" s="6">
        <v>7</v>
      </c>
      <c r="B8" s="6" t="s">
        <v>319</v>
      </c>
      <c r="C8" s="6"/>
      <c r="D8" s="6"/>
      <c r="E8" s="6" t="s">
        <v>156</v>
      </c>
      <c r="F8" s="6"/>
      <c r="G8" s="6"/>
      <c r="H8" s="6"/>
      <c r="I8" s="6"/>
    </row>
    <row r="9" spans="1:9" ht="25.5" x14ac:dyDescent="0.2">
      <c r="A9" s="6">
        <v>8</v>
      </c>
      <c r="B9" s="6" t="s">
        <v>320</v>
      </c>
      <c r="C9" s="6"/>
      <c r="D9" s="6"/>
      <c r="E9" s="6" t="s">
        <v>157</v>
      </c>
      <c r="F9" s="6"/>
      <c r="G9" s="6"/>
      <c r="H9" s="6"/>
      <c r="I9" s="6"/>
    </row>
    <row r="10" spans="1:9" ht="25.5" x14ac:dyDescent="0.2">
      <c r="A10" s="6">
        <v>9</v>
      </c>
      <c r="B10" s="6" t="s">
        <v>321</v>
      </c>
      <c r="C10" s="6"/>
      <c r="D10" s="6"/>
      <c r="E10" s="6"/>
      <c r="F10" s="6"/>
      <c r="G10" s="6" t="s">
        <v>158</v>
      </c>
      <c r="H10" s="6" t="s">
        <v>158</v>
      </c>
      <c r="I10" s="6" t="s">
        <v>158</v>
      </c>
    </row>
    <row r="11" spans="1:9" ht="76.5" x14ac:dyDescent="0.2">
      <c r="A11" s="6">
        <v>10</v>
      </c>
      <c r="B11" s="6" t="s">
        <v>322</v>
      </c>
      <c r="C11" s="6"/>
      <c r="D11" s="6"/>
      <c r="E11" s="6" t="s">
        <v>19</v>
      </c>
      <c r="F11" s="6"/>
      <c r="G11" s="6"/>
      <c r="H11" s="6"/>
      <c r="I11" s="6"/>
    </row>
    <row r="12" spans="1:9" ht="76.5" x14ac:dyDescent="0.2">
      <c r="A12" s="6">
        <v>11</v>
      </c>
      <c r="B12" s="6" t="s">
        <v>323</v>
      </c>
      <c r="C12" s="6"/>
      <c r="D12" s="6"/>
      <c r="E12" s="6" t="s">
        <v>20</v>
      </c>
      <c r="F12" s="6"/>
      <c r="G12" s="6"/>
      <c r="H12" s="6"/>
      <c r="I12" s="6"/>
    </row>
    <row r="13" spans="1:9" ht="76.5" x14ac:dyDescent="0.2">
      <c r="A13" s="6">
        <v>12</v>
      </c>
      <c r="B13" s="6" t="s">
        <v>324</v>
      </c>
      <c r="C13" s="6"/>
      <c r="D13" s="6"/>
      <c r="E13" s="6" t="s">
        <v>21</v>
      </c>
      <c r="F13" s="6"/>
      <c r="G13" s="6"/>
      <c r="H13" s="6"/>
      <c r="I13" s="6"/>
    </row>
    <row r="14" spans="1:9" ht="76.5" x14ac:dyDescent="0.2">
      <c r="A14" s="6">
        <v>13</v>
      </c>
      <c r="B14" s="6" t="s">
        <v>325</v>
      </c>
      <c r="C14" s="6"/>
      <c r="D14" s="6"/>
      <c r="E14" s="6" t="s">
        <v>22</v>
      </c>
      <c r="F14" s="6"/>
      <c r="G14" s="6"/>
      <c r="H14" s="6"/>
      <c r="I14" s="6"/>
    </row>
    <row r="15" spans="1:9" ht="76.5" x14ac:dyDescent="0.2">
      <c r="A15" s="6">
        <v>14</v>
      </c>
      <c r="B15" s="6" t="s">
        <v>326</v>
      </c>
      <c r="C15" s="6"/>
      <c r="D15" s="6"/>
      <c r="E15" s="6" t="s">
        <v>23</v>
      </c>
      <c r="F15" s="6"/>
      <c r="G15" s="6"/>
      <c r="H15" s="6"/>
      <c r="I15" s="6"/>
    </row>
    <row r="16" spans="1:9" ht="76.5" x14ac:dyDescent="0.2">
      <c r="A16" s="6">
        <v>15</v>
      </c>
      <c r="B16" s="6" t="s">
        <v>327</v>
      </c>
      <c r="C16" s="6"/>
      <c r="D16" s="6"/>
      <c r="E16" s="6" t="s">
        <v>24</v>
      </c>
      <c r="F16" s="6"/>
      <c r="G16" s="6"/>
      <c r="H16" s="6"/>
      <c r="I16" s="6"/>
    </row>
    <row r="17" spans="1:9" ht="76.5" x14ac:dyDescent="0.2">
      <c r="A17" s="6">
        <v>16</v>
      </c>
      <c r="B17" s="6" t="s">
        <v>328</v>
      </c>
      <c r="C17" s="6"/>
      <c r="D17" s="6"/>
      <c r="E17" s="6" t="s">
        <v>25</v>
      </c>
      <c r="F17" s="6"/>
      <c r="G17" s="6"/>
      <c r="H17" s="6"/>
      <c r="I17" s="6"/>
    </row>
    <row r="18" spans="1:9" ht="38.25" x14ac:dyDescent="0.2">
      <c r="A18" s="6">
        <v>17</v>
      </c>
      <c r="B18" s="6" t="s">
        <v>303</v>
      </c>
      <c r="C18" s="6"/>
      <c r="D18" s="6"/>
      <c r="E18" s="6" t="s">
        <v>159</v>
      </c>
      <c r="F18" s="6"/>
      <c r="G18" s="6" t="s">
        <v>158</v>
      </c>
      <c r="H18" s="6" t="s">
        <v>158</v>
      </c>
      <c r="I18" s="6" t="s">
        <v>158</v>
      </c>
    </row>
  </sheetData>
  <phoneticPr fontId="7" type="noConversion"/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18"/>
  <sheetViews>
    <sheetView topLeftCell="A13" zoomScaleNormal="100" workbookViewId="0">
      <selection activeCell="D29" sqref="D29"/>
    </sheetView>
  </sheetViews>
  <sheetFormatPr baseColWidth="10" defaultColWidth="11.42578125" defaultRowHeight="12.75" x14ac:dyDescent="0.2"/>
  <cols>
    <col min="1" max="1" width="4" style="3" customWidth="1"/>
    <col min="2" max="2" width="59" style="3" bestFit="1" customWidth="1"/>
    <col min="3" max="9" width="20.42578125" style="3" customWidth="1"/>
    <col min="10" max="16384" width="11.42578125" style="3"/>
  </cols>
  <sheetData>
    <row r="1" spans="1:9" ht="18" x14ac:dyDescent="0.2">
      <c r="A1" s="2" t="s">
        <v>160</v>
      </c>
    </row>
    <row r="2" spans="1:9" s="5" customFormat="1" x14ac:dyDescent="0.2">
      <c r="A2" s="4" t="s">
        <v>176</v>
      </c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25.5" x14ac:dyDescent="0.2">
      <c r="A3" s="6">
        <v>2</v>
      </c>
      <c r="B3" s="6" t="s">
        <v>314</v>
      </c>
      <c r="C3" s="6"/>
      <c r="D3" s="6"/>
      <c r="E3" s="6"/>
      <c r="F3" s="6" t="s">
        <v>149</v>
      </c>
      <c r="G3" s="6"/>
      <c r="H3" s="6"/>
      <c r="I3" s="6"/>
    </row>
    <row r="4" spans="1:9" ht="153" x14ac:dyDescent="0.2">
      <c r="A4" s="6">
        <v>3</v>
      </c>
      <c r="B4" s="6" t="s">
        <v>315</v>
      </c>
      <c r="C4" s="6"/>
      <c r="D4" s="6" t="s">
        <v>150</v>
      </c>
      <c r="E4" s="6" t="s">
        <v>161</v>
      </c>
      <c r="F4" s="6"/>
      <c r="G4" s="6"/>
      <c r="H4" s="6"/>
      <c r="I4" s="6"/>
    </row>
    <row r="5" spans="1:9" ht="127.5" x14ac:dyDescent="0.2">
      <c r="A5" s="6">
        <v>4</v>
      </c>
      <c r="B5" s="6" t="s">
        <v>316</v>
      </c>
      <c r="C5" s="6"/>
      <c r="D5" s="6" t="s">
        <v>150</v>
      </c>
      <c r="E5" s="6" t="s">
        <v>162</v>
      </c>
      <c r="F5" s="6"/>
      <c r="G5" s="6"/>
      <c r="H5" s="6"/>
      <c r="I5" s="6"/>
    </row>
    <row r="6" spans="1:9" ht="127.5" x14ac:dyDescent="0.2">
      <c r="A6" s="6">
        <v>5</v>
      </c>
      <c r="B6" s="6" t="s">
        <v>317</v>
      </c>
      <c r="C6" s="6"/>
      <c r="D6" s="6" t="s">
        <v>150</v>
      </c>
      <c r="E6" s="6" t="s">
        <v>163</v>
      </c>
      <c r="F6" s="6"/>
      <c r="G6" s="6"/>
      <c r="H6" s="6"/>
      <c r="I6" s="6"/>
    </row>
    <row r="7" spans="1:9" ht="89.25" x14ac:dyDescent="0.2">
      <c r="A7" s="6">
        <v>6</v>
      </c>
      <c r="B7" s="6" t="s">
        <v>318</v>
      </c>
      <c r="C7" s="6"/>
      <c r="D7" s="6" t="s">
        <v>164</v>
      </c>
      <c r="E7" s="6" t="s">
        <v>165</v>
      </c>
      <c r="F7" s="6"/>
      <c r="G7" s="6"/>
      <c r="H7" s="6"/>
      <c r="I7" s="6"/>
    </row>
    <row r="8" spans="1:9" ht="76.5" x14ac:dyDescent="0.2">
      <c r="A8" s="6">
        <v>7</v>
      </c>
      <c r="B8" s="6" t="s">
        <v>319</v>
      </c>
      <c r="C8" s="6"/>
      <c r="D8" s="6"/>
      <c r="E8" s="6" t="s">
        <v>166</v>
      </c>
      <c r="F8" s="6" t="s">
        <v>167</v>
      </c>
      <c r="G8" s="6"/>
      <c r="H8" s="6"/>
      <c r="I8" s="6"/>
    </row>
    <row r="9" spans="1:9" ht="25.5" x14ac:dyDescent="0.2">
      <c r="A9" s="6">
        <v>8</v>
      </c>
      <c r="B9" s="6" t="s">
        <v>320</v>
      </c>
      <c r="C9" s="6"/>
      <c r="D9" s="6"/>
      <c r="E9" s="6" t="s">
        <v>159</v>
      </c>
      <c r="F9" s="6"/>
      <c r="G9" s="6"/>
      <c r="H9" s="6"/>
      <c r="I9" s="6"/>
    </row>
    <row r="10" spans="1:9" ht="25.5" x14ac:dyDescent="0.2">
      <c r="A10" s="6">
        <v>9</v>
      </c>
      <c r="B10" s="6" t="s">
        <v>321</v>
      </c>
      <c r="C10" s="6"/>
      <c r="D10" s="6"/>
      <c r="E10" s="6"/>
      <c r="F10" s="6"/>
      <c r="G10" s="6" t="s">
        <v>158</v>
      </c>
      <c r="H10" s="6" t="s">
        <v>158</v>
      </c>
      <c r="I10" s="6" t="s">
        <v>158</v>
      </c>
    </row>
    <row r="11" spans="1:9" ht="76.5" x14ac:dyDescent="0.2">
      <c r="A11" s="6">
        <v>10</v>
      </c>
      <c r="B11" s="6" t="s">
        <v>322</v>
      </c>
      <c r="C11" s="6"/>
      <c r="D11" s="6"/>
      <c r="E11" s="6" t="s">
        <v>20</v>
      </c>
      <c r="F11" s="6"/>
      <c r="G11" s="6"/>
      <c r="H11" s="6"/>
      <c r="I11" s="6"/>
    </row>
    <row r="12" spans="1:9" ht="76.5" x14ac:dyDescent="0.2">
      <c r="A12" s="6">
        <v>11</v>
      </c>
      <c r="B12" s="6" t="s">
        <v>323</v>
      </c>
      <c r="C12" s="6"/>
      <c r="D12" s="6"/>
      <c r="E12" s="6" t="s">
        <v>21</v>
      </c>
      <c r="F12" s="6"/>
      <c r="G12" s="6"/>
      <c r="H12" s="6"/>
      <c r="I12" s="6"/>
    </row>
    <row r="13" spans="1:9" ht="76.5" x14ac:dyDescent="0.2">
      <c r="A13" s="6">
        <v>12</v>
      </c>
      <c r="B13" s="6" t="s">
        <v>324</v>
      </c>
      <c r="C13" s="6"/>
      <c r="D13" s="6"/>
      <c r="E13" s="6" t="s">
        <v>22</v>
      </c>
      <c r="F13" s="6"/>
      <c r="G13" s="6"/>
      <c r="H13" s="6"/>
      <c r="I13" s="6"/>
    </row>
    <row r="14" spans="1:9" ht="76.5" x14ac:dyDescent="0.2">
      <c r="A14" s="6">
        <v>13</v>
      </c>
      <c r="B14" s="6" t="s">
        <v>325</v>
      </c>
      <c r="C14" s="6"/>
      <c r="D14" s="6"/>
      <c r="E14" s="6" t="s">
        <v>26</v>
      </c>
      <c r="F14" s="6"/>
      <c r="G14" s="6"/>
      <c r="H14" s="6"/>
      <c r="I14" s="6"/>
    </row>
    <row r="15" spans="1:9" ht="76.5" x14ac:dyDescent="0.2">
      <c r="A15" s="6">
        <v>14</v>
      </c>
      <c r="B15" s="6" t="s">
        <v>326</v>
      </c>
      <c r="C15" s="6"/>
      <c r="D15" s="6"/>
      <c r="E15" s="6" t="s">
        <v>24</v>
      </c>
      <c r="F15" s="6"/>
      <c r="G15" s="6"/>
      <c r="H15" s="6"/>
      <c r="I15" s="6"/>
    </row>
    <row r="16" spans="1:9" ht="76.5" x14ac:dyDescent="0.2">
      <c r="A16" s="6">
        <v>15</v>
      </c>
      <c r="B16" s="6" t="s">
        <v>327</v>
      </c>
      <c r="C16" s="6"/>
      <c r="D16" s="6"/>
      <c r="E16" s="6" t="s">
        <v>25</v>
      </c>
      <c r="F16" s="6"/>
      <c r="G16" s="6"/>
      <c r="H16" s="6"/>
      <c r="I16" s="6"/>
    </row>
    <row r="17" spans="1:9" ht="76.5" x14ac:dyDescent="0.2">
      <c r="A17" s="6">
        <v>16</v>
      </c>
      <c r="B17" s="6" t="s">
        <v>328</v>
      </c>
      <c r="C17" s="6"/>
      <c r="D17" s="6"/>
      <c r="E17" s="6" t="s">
        <v>27</v>
      </c>
      <c r="F17" s="6"/>
      <c r="G17" s="6"/>
      <c r="H17" s="6"/>
      <c r="I17" s="6"/>
    </row>
    <row r="18" spans="1:9" ht="38.25" x14ac:dyDescent="0.2">
      <c r="A18" s="6">
        <v>17</v>
      </c>
      <c r="B18" s="6" t="s">
        <v>303</v>
      </c>
      <c r="C18" s="6"/>
      <c r="D18" s="6"/>
      <c r="E18" s="6" t="s">
        <v>168</v>
      </c>
      <c r="F18" s="6"/>
      <c r="G18" s="6" t="s">
        <v>158</v>
      </c>
      <c r="H18" s="6" t="s">
        <v>158</v>
      </c>
      <c r="I18" s="6" t="s">
        <v>158</v>
      </c>
    </row>
  </sheetData>
  <phoneticPr fontId="7" type="noConversion"/>
  <pageMargins left="0.75" right="0.75" top="1" bottom="1" header="0.4921259845" footer="0.4921259845"/>
  <pageSetup paperSize="9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</spe:Receiver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p:Policy xmlns:p="office.server.policy" id="" local="true">
  <p:Name>Dokumentenlenkung</p:Name>
  <p:Description>Definition der allgemeinen Aufbewahrungsrichtlinie</p:Description>
  <p:Statement/>
  <p:PolicyItems>
    <p:PolicyItem featureId="Microsoft.Office.RecordsManagement.PolicyFeatures.Expiration" staticId="0x010100A58DFC7C8783764BACD84BE6B9D5AF12|1174067102" UniqueId="764519df-9eeb-4561-8a63-e62b3c258c5c">
      <p:Name>Aufbewahrung</p:Name>
      <p:Description>Inhalt für die Verarbeitung automatisch planen und eine Aufbewahrungsaktion für Inhalt ausführen, der das Fälligkeitsdatum erreicht hat.</p:Description>
      <p:CustomData>
        <Schedules nextStageId="2">
          <Schedule type="Default">
            <stages>
              <data stageId="1" recur="true" offset="1" unit="years">
                <formula id="Microsoft.Office.RecordsManagement.PolicyFeatures.Expiration.Formula.BuiltIn">
                  <number>1</number>
                  <property>Created</property>
                  <propertyId>8c06beca-0777-48f7-91c7-6da68bc07b69</propertyId>
                  <period>years</period>
                </formula>
                <action type="action" id="Microsoft.Office.RecordsManagement.PolicyFeatures.Expiration.Action.DeletePreviousVersions"/>
              </data>
            </stages>
          </Schedule>
        </Schedules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2 internes Dokument" ma:contentTypeID="0x010100A58DFC7C8783764BACD84BE6B9D5AF12010800BF17537A2CA1824D80CB68EDC1F7F81C" ma:contentTypeVersion="24" ma:contentTypeDescription="Weisung, Richtlinie, Anleitung etc." ma:contentTypeScope="" ma:versionID="4721cdcb39cf78651ee34692aba14a2d">
  <xsd:schema xmlns:xsd="http://www.w3.org/2001/XMLSchema" xmlns:xs="http://www.w3.org/2001/XMLSchema" xmlns:p="http://schemas.microsoft.com/office/2006/metadata/properties" xmlns:ns1="http://schemas.microsoft.com/sharepoint/v3" xmlns:ns2="65a90e29-f543-47b4-9f02-b394aba9522b" xmlns:ns3="8f5e7ae1-c31b-41ab-a022-53294d33c7e6" xmlns:ns4="a1fe9a18-c3bd-4b28-94cb-e4620cf0a385" targetNamespace="http://schemas.microsoft.com/office/2006/metadata/properties" ma:root="true" ma:fieldsID="388d04b98e113bfaf616d905cd4f4d97" ns1:_="" ns2:_="" ns3:_="" ns4:_="">
    <xsd:import namespace="http://schemas.microsoft.com/sharepoint/v3"/>
    <xsd:import namespace="65a90e29-f543-47b4-9f02-b394aba9522b"/>
    <xsd:import namespace="8f5e7ae1-c31b-41ab-a022-53294d33c7e6"/>
    <xsd:import namespace="a1fe9a18-c3bd-4b28-94cb-e4620cf0a385"/>
    <xsd:element name="properties">
      <xsd:complexType>
        <xsd:sequence>
          <xsd:element name="documentManagement">
            <xsd:complexType>
              <xsd:all>
                <xsd:element ref="ns2:Prozesse_x0020_Wald"/>
                <xsd:element ref="ns3:Aufgaben_x0020_Wald"/>
                <xsd:element ref="ns2:Dok-Nr."/>
                <xsd:element ref="ns2:Verantwortlich_x0020_für_x0020_Dokument"/>
                <xsd:element ref="ns2:Verantwortlich_x0020_für_x0020_Freigabe"/>
                <xsd:element ref="ns4:_dlc_Exempt" minOccurs="0"/>
                <xsd:element ref="ns1:_dlc_ExpireDateSaved" minOccurs="0"/>
                <xsd:element ref="ns1:_dlc_ExpireDate" minOccurs="0"/>
                <xsd:element ref="ns2:Vorl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3" nillable="true" ma:displayName="Ursprüngliches Ablaufdatum" ma:hidden="true" ma:internalName="_dlc_ExpireDateSaved" ma:readOnly="true">
      <xsd:simpleType>
        <xsd:restriction base="dms:DateTime"/>
      </xsd:simpleType>
    </xsd:element>
    <xsd:element name="_dlc_ExpireDate" ma:index="14" nillable="true" ma:displayName="Ablaufdatum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a90e29-f543-47b4-9f02-b394aba9522b" elementFormDefault="qualified">
    <xsd:import namespace="http://schemas.microsoft.com/office/2006/documentManagement/types"/>
    <xsd:import namespace="http://schemas.microsoft.com/office/infopath/2007/PartnerControls"/>
    <xsd:element name="Prozesse_x0020_Wald" ma:index="1" ma:displayName="Prozesse Wald" ma:list="{fcef8feb-833a-40c5-bff4-9eba0e34b071}" ma:internalName="Prozesse_x0020_Wald" ma:readOnly="false" ma:showField="Title" ma:web="65a90e29-f543-47b4-9f02-b394aba9522b">
      <xsd:simpleType>
        <xsd:restriction base="dms:Lookup"/>
      </xsd:simpleType>
    </xsd:element>
    <xsd:element name="Dok-Nr." ma:index="3" ma:displayName="Dok-Nr." ma:description="Dok-Nr. setzt sich zusammen aus: Aufgabe z. Bsp: 310., Inhaltstyp z.Bsp.: 2. und fortl. Nummer: 01 / 02 / 03 etc. = 310.2.01" ma:internalName="Dok_x002d_Nr_x002e_" ma:readOnly="false">
      <xsd:simpleType>
        <xsd:restriction base="dms:Text">
          <xsd:maxLength value="255"/>
        </xsd:restriction>
      </xsd:simpleType>
    </xsd:element>
    <xsd:element name="Verantwortlich_x0020_für_x0020_Dokument" ma:index="4" ma:displayName="Verantwortung" ma:list="{76c2ace6-0ff8-471d-9bd0-5fee9724b619}" ma:internalName="Verantwortlich_x0020_f_x00fc_r_x0020_Dokument" ma:showField="Title" ma:web="65a90e29-f543-47b4-9f02-b394aba9522b">
      <xsd:simpleType>
        <xsd:restriction base="dms:Lookup"/>
      </xsd:simpleType>
    </xsd:element>
    <xsd:element name="Verantwortlich_x0020_für_x0020_Freigabe" ma:index="5" ma:displayName="Freigabe" ma:list="{76c2ace6-0ff8-471d-9bd0-5fee9724b619}" ma:internalName="Verantwortlich_x0020_f_x00fc_r_x0020_Freigabe" ma:showField="Title" ma:web="65a90e29-f543-47b4-9f02-b394aba9522b">
      <xsd:simpleType>
        <xsd:restriction base="dms:Lookup"/>
      </xsd:simpleType>
    </xsd:element>
    <xsd:element name="Vorlage" ma:index="16" nillable="true" ma:displayName="Vorlage" ma:default="0" ma:internalName="Vorlag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e7ae1-c31b-41ab-a022-53294d33c7e6" elementFormDefault="qualified">
    <xsd:import namespace="http://schemas.microsoft.com/office/2006/documentManagement/types"/>
    <xsd:import namespace="http://schemas.microsoft.com/office/infopath/2007/PartnerControls"/>
    <xsd:element name="Aufgaben_x0020_Wald" ma:index="2" ma:displayName="Aufgabe" ma:indexed="true" ma:list="{3913a026-36ac-4e94-b288-581454dd8481}" ma:internalName="Aufgaben_x0020_Wald" ma:readOnly="false" ma:showField="Title" ma:web="8f5e7ae1-c31b-41ab-a022-53294d33c7e6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e9a18-c3bd-4b28-94cb-e4620cf0a385" elementFormDefault="qualified">
    <xsd:import namespace="http://schemas.microsoft.com/office/2006/documentManagement/types"/>
    <xsd:import namespace="http://schemas.microsoft.com/office/infopath/2007/PartnerControls"/>
    <xsd:element name="_dlc_Exempt" ma:index="12" nillable="true" ma:displayName="Von der Richtlinie ausgenommen" ma:description="" ma:hidden="true" ma:internalName="_dlc_Exempt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antwortlich_x0020_für_x0020_Freigabe xmlns="65a90e29-f543-47b4-9f02-b394aba9522b">3</Verantwortlich_x0020_für_x0020_Freigabe>
    <Dok-Nr. xmlns="65a90e29-f543-47b4-9f02-b394aba9522b">802.2.02</Dok-Nr.>
    <Verantwortlich_x0020_für_x0020_Dokument xmlns="65a90e29-f543-47b4-9f02-b394aba9522b">1</Verantwortlich_x0020_für_x0020_Dokument>
    <Prozesse_x0020_Wald xmlns="65a90e29-f543-47b4-9f02-b394aba9522b">8</Prozesse_x0020_Wald>
    <_dlc_ExpireDateSaved xmlns="http://schemas.microsoft.com/sharepoint/v3" xsi:nil="true"/>
    <_dlc_ExpireDate xmlns="http://schemas.microsoft.com/sharepoint/v3">2014-11-12T17:07:15+00:00</_dlc_ExpireDate>
    <Vorlage xmlns="65a90e29-f543-47b4-9f02-b394aba9522b">true</Vorlage>
    <Aufgaben_x0020_Wald xmlns="8f5e7ae1-c31b-41ab-a022-53294d33c7e6">60</Aufgaben_x0020_Wald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3E084-895A-486D-9F05-7E862BFF826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C84FBDA-2E5B-4BC3-A794-17652FDDA43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9DDDE34-5B61-4A06-9CA4-B7C788EF1D0E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F5995FE0-2BC8-40A5-B943-DB7FD04D2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a90e29-f543-47b4-9f02-b394aba9522b"/>
    <ds:schemaRef ds:uri="8f5e7ae1-c31b-41ab-a022-53294d33c7e6"/>
    <ds:schemaRef ds:uri="a1fe9a18-c3bd-4b28-94cb-e4620cf0a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9FEC7E6-0DC8-4FCF-B9B7-23516E61F7BD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terms/"/>
    <ds:schemaRef ds:uri="a1fe9a18-c3bd-4b28-94cb-e4620cf0a385"/>
    <ds:schemaRef ds:uri="8f5e7ae1-c31b-41ab-a022-53294d33c7e6"/>
    <ds:schemaRef ds:uri="65a90e29-f543-47b4-9f02-b394aba9522b"/>
    <ds:schemaRef ds:uri="http://www.w3.org/XML/1998/namespace"/>
    <ds:schemaRef ds:uri="http://purl.org/dc/elements/1.1/"/>
  </ds:schemaRefs>
</ds:datastoreItem>
</file>

<file path=customXml/itemProps6.xml><?xml version="1.0" encoding="utf-8"?>
<ds:datastoreItem xmlns:ds="http://schemas.openxmlformats.org/officeDocument/2006/customXml" ds:itemID="{DAD730C8-E615-42D4-9871-E489C2A6F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21</vt:i4>
      </vt:variant>
    </vt:vector>
  </HeadingPairs>
  <TitlesOfParts>
    <vt:vector size="29" baseType="lpstr">
      <vt:lpstr>NaiS_Form2 LU_WirkA</vt:lpstr>
      <vt:lpstr>Eingangswerte_SW</vt:lpstr>
      <vt:lpstr>Gemeindeverzeichnis</vt:lpstr>
      <vt:lpstr>STAOGR_NATGEF</vt:lpstr>
      <vt:lpstr>Staotyp_minimal</vt:lpstr>
      <vt:lpstr>Staotyp_ideal</vt:lpstr>
      <vt:lpstr>Natgef_minimal</vt:lpstr>
      <vt:lpstr>Natgef_ideal</vt:lpstr>
      <vt:lpstr>ATT_CBX</vt:lpstr>
      <vt:lpstr>ATT_RO</vt:lpstr>
      <vt:lpstr>ATT_TYPE</vt:lpstr>
      <vt:lpstr>ATT_URL</vt:lpstr>
      <vt:lpstr>ATT_WNU_ID</vt:lpstr>
      <vt:lpstr>Eingangswerte_SW!Druckbereich</vt:lpstr>
      <vt:lpstr>'NaiS_Form2 LU_WirkA'!Druckbereich</vt:lpstr>
      <vt:lpstr>Natgef_ideal!Druckbereich</vt:lpstr>
      <vt:lpstr>Gemeindeverzeichnis!Drucktitel</vt:lpstr>
      <vt:lpstr>MwSt</vt:lpstr>
      <vt:lpstr>PL_extern_Gew_RO</vt:lpstr>
      <vt:lpstr>PL_extern_max</vt:lpstr>
      <vt:lpstr>PL_extern_max_min_Anz_WE</vt:lpstr>
      <vt:lpstr>PL_extern_min</vt:lpstr>
      <vt:lpstr>PL_Refoe</vt:lpstr>
      <vt:lpstr>PL_Stundenansatz</vt:lpstr>
      <vt:lpstr>SW_Bonus_1</vt:lpstr>
      <vt:lpstr>SW_Bonus_2</vt:lpstr>
      <vt:lpstr>SW_Gemeinde</vt:lpstr>
      <vt:lpstr>SW_Sockel_BHSW</vt:lpstr>
      <vt:lpstr>SW_Sockel_BSW</vt:lpstr>
    </vt:vector>
  </TitlesOfParts>
  <Company>Kantonale 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NaiS Formular Kanton Luzern</dc:title>
  <dc:subject>Schutzwald</dc:subject>
  <dc:creator>Markus Müller Egli</dc:creator>
  <dc:description>Nachträgliche Ergänzungen in V1.0:_x000d_
- Makro AdressKopie Beitragsempfänger korrigiert_x000d_
- Einfügen Fussnotenblatt</dc:description>
  <cp:lastModifiedBy>Stofer Fabian</cp:lastModifiedBy>
  <cp:lastPrinted>2019-07-02T14:48:25Z</cp:lastPrinted>
  <dcterms:created xsi:type="dcterms:W3CDTF">2006-12-13T11:30:50Z</dcterms:created>
  <dcterms:modified xsi:type="dcterms:W3CDTF">2024-02-27T14:25:30Z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0x010100A58DFC7C8783764BACD84BE6B9D5AF12010800BF17537A2CA1824D80CB68EDC1F7F81C</vt:lpwstr>
  </property>
  <property fmtid="{D5CDD505-2E9C-101B-9397-08002B2CF9AE}" pid="3" name="_dlc_policyId">
    <vt:lpwstr>0x010100A58DFC7C8783764BACD84BE6B9D5AF12|1174067102</vt:lpwstr>
  </property>
  <property fmtid="{D5CDD505-2E9C-101B-9397-08002B2CF9AE}" pid="4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id="Microsoft.Office.RecordsManagement.PolicyFeatures.Expiration.Formula.BuiltIn"&gt;&lt;number&gt;1&lt;/number&gt;&lt;property&gt;Created&lt;/property&gt;&lt;propertyId&gt;8c06beca-0777-48f7-91c7-6da68bc07b69&lt;/propertyId&gt;&lt;period&gt;years&lt;/period&gt;&lt;/formula&gt;</vt:lpwstr>
  </property>
</Properties>
</file>