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bookViews>
  <sheets>
    <sheet name="wf15_NaiS LU_Form 2_WirkA" sheetId="15" r:id="rId1"/>
    <sheet name="Form 2 Rück" sheetId="39" r:id="rId2"/>
    <sheet name="Eingangswerte_SW" sheetId="38" state="hidden" r:id="rId3"/>
    <sheet name="Gemeindeverzeichnis" sheetId="23" state="hidden" r:id="rId4"/>
    <sheet name="STAOGR_NATGEF" sheetId="24" state="hidden" r:id="rId5"/>
    <sheet name="Staotyp_minimal" sheetId="21" state="hidden" r:id="rId6"/>
    <sheet name="Staotyp_ideal" sheetId="22" state="hidden" r:id="rId7"/>
    <sheet name="Natgef_minimal" sheetId="20" state="hidden" r:id="rId8"/>
    <sheet name="Natgef_ideal" sheetId="19" state="hidden" r:id="rId9"/>
  </sheets>
  <externalReferences>
    <externalReference r:id="rId10"/>
  </externalReferences>
  <definedNames>
    <definedName name="Anz_WE">#REF!</definedName>
    <definedName name="Anz_WE_RO">#REF!</definedName>
    <definedName name="ATT_CBX">'wf15_NaiS LU_Form 2_WirkA'!$M$1</definedName>
    <definedName name="ATT_RO">'wf15_NaiS LU_Form 2_WirkA'!$I$1</definedName>
    <definedName name="ATT_TYPE">'wf15_NaiS LU_Form 2_WirkA'!$J$1</definedName>
    <definedName name="ATT_URL">'wf15_NaiS LU_Form 2_WirkA'!$H$1</definedName>
    <definedName name="ATT_WNU_ID">'wf15_NaiS LU_Form 2_WirkA'!$L$1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2">Eingangswerte_SW!$B$1:$F$46</definedName>
    <definedName name="_xlnm.Print_Area" localSheetId="8">Natgef_ideal!$A$1:$I$18</definedName>
    <definedName name="_xlnm.Print_Area" localSheetId="0">'wf15_NaiS LU_Form 2_WirkA'!$B$1:$V$56</definedName>
    <definedName name="_xlnm.Print_Titles" localSheetId="3">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'wf15_NaiS LU_Form 2_WirkA'!$D$3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3" l="1"/>
  <c r="E7" i="23"/>
  <c r="D7" i="23"/>
  <c r="C9" i="24"/>
  <c r="C23" i="24"/>
  <c r="D36" i="15"/>
  <c r="D41" i="15"/>
  <c r="C41" i="15"/>
  <c r="C36" i="15"/>
  <c r="D31" i="15"/>
  <c r="C31" i="15"/>
  <c r="D16" i="15"/>
  <c r="C16" i="15"/>
  <c r="D11" i="15"/>
  <c r="C11" i="15"/>
  <c r="B23" i="24"/>
  <c r="B9" i="24"/>
  <c r="B7" i="23"/>
  <c r="C7" i="23"/>
  <c r="B5" i="24" l="1"/>
  <c r="C5" i="24"/>
  <c r="U5" i="15" s="1"/>
</calcChain>
</file>

<file path=xl/sharedStrings.xml><?xml version="1.0" encoding="utf-8"?>
<sst xmlns="http://schemas.openxmlformats.org/spreadsheetml/2006/main" count="698" uniqueCount="544">
  <si>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</si>
  <si>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</si>
  <si>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</si>
  <si>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</si>
  <si>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</si>
  <si>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</si>
  <si>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</si>
  <si>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</si>
  <si>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</si>
  <si>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</si>
  <si>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</si>
  <si>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</si>
  <si>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</si>
  <si>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</si>
  <si>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</si>
  <si>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</si>
  <si>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</si>
  <si>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</si>
  <si>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</si>
  <si>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</si>
  <si>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</si>
  <si>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</si>
  <si>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</si>
  <si>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</si>
  <si>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</si>
  <si>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</si>
  <si>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</si>
  <si>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</si>
  <si>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</si>
  <si>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</si>
  <si>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</si>
  <si>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</si>
  <si>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</si>
  <si>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</si>
  <si>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</si>
  <si>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</si>
  <si>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</si>
  <si>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</si>
  <si>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</si>
  <si>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</si>
  <si>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</si>
  <si>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</si>
  <si>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</si>
  <si>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</si>
  <si>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</si>
  <si>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</si>
  <si>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</si>
  <si>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</si>
  <si>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</si>
  <si>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</si>
  <si>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</si>
  <si>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</si>
  <si>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</si>
  <si>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</si>
  <si>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</si>
  <si>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</si>
  <si>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</si>
  <si>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</si>
  <si>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</si>
  <si>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</si>
  <si>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</si>
  <si>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</si>
  <si>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</si>
  <si>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</si>
  <si>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</si>
  <si>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</si>
  <si>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</si>
  <si>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</si>
  <si>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</si>
  <si>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</si>
  <si>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</si>
  <si>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</si>
  <si>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</si>
  <si>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</si>
  <si>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</si>
  <si>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</si>
  <si>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</si>
  <si>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</si>
  <si>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</si>
  <si>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</si>
  <si>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</si>
  <si>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</si>
  <si>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</si>
  <si>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</si>
  <si>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</si>
  <si>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</si>
  <si>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</si>
  <si>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</si>
  <si>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</si>
  <si>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</si>
  <si>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</si>
  <si>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</si>
  <si>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</si>
  <si>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</si>
  <si>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</si>
  <si>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</si>
  <si>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</si>
  <si>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</si>
  <si>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</si>
  <si>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</si>
  <si>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</si>
  <si>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</si>
  <si>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</si>
  <si>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</si>
  <si>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</si>
  <si>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</si>
  <si>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</si>
  <si>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</si>
  <si>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</si>
  <si>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</si>
  <si>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</si>
  <si>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</si>
  <si>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</si>
  <si>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</si>
  <si>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</si>
  <si>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</si>
  <si>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</si>
  <si>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</si>
  <si>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</si>
  <si>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</si>
  <si>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</si>
  <si>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</si>
  <si>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</si>
  <si>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</si>
  <si>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</si>
  <si>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</si>
  <si>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</si>
  <si>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</si>
  <si>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</si>
  <si>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</si>
  <si>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</si>
  <si>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</si>
  <si>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</si>
  <si>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</si>
  <si>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</si>
  <si>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</si>
  <si>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</si>
  <si>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</si>
  <si>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</si>
  <si>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</si>
  <si>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</si>
  <si>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</si>
  <si>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</si>
  <si>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</si>
  <si>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</si>
  <si>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</si>
  <si>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</si>
  <si>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</si>
  <si>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</si>
  <si>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</si>
  <si>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</si>
  <si>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</si>
  <si>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</si>
  <si>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</si>
  <si>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</si>
  <si>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</si>
  <si>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</si>
  <si>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</si>
  <si>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</si>
  <si>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</si>
  <si>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</si>
  <si>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</si>
  <si>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</si>
  <si>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</si>
  <si>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</si>
  <si>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</si>
  <si>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</si>
  <si>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</si>
  <si>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</si>
  <si>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</si>
  <si>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</si>
  <si>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</si>
  <si>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</si>
  <si>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</si>
  <si>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</si>
  <si>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</si>
  <si>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</si>
  <si>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</si>
  <si>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</si>
  <si>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</si>
  <si>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</si>
  <si>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</si>
  <si>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</si>
  <si>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</si>
  <si>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</si>
  <si>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</si>
  <si>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</si>
  <si>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</si>
  <si>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</si>
  <si>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</si>
  <si>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</si>
  <si>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</si>
  <si>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</si>
  <si>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</si>
  <si>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</si>
  <si>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</si>
  <si>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</si>
  <si>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</si>
  <si>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</si>
  <si>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</si>
  <si>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</si>
  <si>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</si>
  <si>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</si>
  <si>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</si>
  <si>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</si>
  <si>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</si>
  <si>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</si>
  <si>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</si>
  <si>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</si>
  <si>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</si>
  <si>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</si>
  <si>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</si>
  <si>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</si>
  <si>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</si>
  <si>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</si>
  <si>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</si>
  <si>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</si>
  <si>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</si>
  <si>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</si>
  <si>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</si>
  <si>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</si>
  <si>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</si>
  <si>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</si>
  <si>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</si>
  <si>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</si>
  <si>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</si>
  <si>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</si>
  <si>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</si>
  <si>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</si>
  <si>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</si>
  <si>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</si>
  <si>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</si>
  <si>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</si>
  <si>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</si>
  <si>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</si>
  <si>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</si>
  <si>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</si>
  <si>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</si>
  <si>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</si>
  <si>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</si>
  <si>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</si>
  <si>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</si>
  <si>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</si>
  <si>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</si>
  <si>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</si>
  <si>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</si>
  <si>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</si>
  <si>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</si>
  <si>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</si>
  <si>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</si>
  <si>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</si>
  <si>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</si>
  <si>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</si>
  <si>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</si>
  <si>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</si>
  <si>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</si>
  <si>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</si>
  <si>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</si>
  <si>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</si>
  <si>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</si>
  <si>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</si>
  <si>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</si>
  <si>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</si>
  <si>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</si>
  <si>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</si>
  <si>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</si>
  <si>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</si>
  <si>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</si>
  <si>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</si>
  <si>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</si>
  <si>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</si>
  <si>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</si>
  <si>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</si>
  <si>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</si>
  <si>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</si>
  <si>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</si>
  <si>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</si>
  <si>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</si>
  <si>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</si>
  <si>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</si>
  <si>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</si>
  <si>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</si>
  <si>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</si>
  <si>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</si>
  <si>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</si>
  <si>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</si>
  <si>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</si>
  <si>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</si>
  <si>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</si>
  <si>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</si>
  <si>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</si>
  <si>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</si>
  <si>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</si>
  <si>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</si>
  <si>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</si>
  <si>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</si>
  <si>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</si>
  <si>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</si>
  <si>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</si>
  <si>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</si>
  <si>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</si>
  <si>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</si>
  <si>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</si>
  <si>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</si>
  <si>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</si>
  <si>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</si>
  <si>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</si>
  <si>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</si>
  <si>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</si>
  <si>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</si>
  <si>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</si>
  <si>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</si>
  <si>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</si>
  <si>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</si>
  <si>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</si>
  <si>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</si>
  <si>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</si>
  <si>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</si>
  <si>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</si>
  <si>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</si>
  <si>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</si>
  <si>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</si>
  <si>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</si>
  <si>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</si>
  <si>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</si>
  <si>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</si>
  <si>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</si>
  <si>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</si>
  <si>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</si>
  <si>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</si>
  <si>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</si>
  <si>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</si>
  <si>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</si>
  <si>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</si>
  <si>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</si>
  <si>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</si>
  <si>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</si>
  <si>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</si>
  <si>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</si>
  <si>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</si>
  <si>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</si>
  <si>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</si>
  <si>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</si>
  <si>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</si>
  <si>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</si>
  <si>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</si>
  <si>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</si>
  <si>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</si>
  <si>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</si>
  <si>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</si>
  <si>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</si>
  <si>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</si>
  <si>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</si>
  <si>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</si>
  <si>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</si>
  <si>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</si>
  <si>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</si>
  <si>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</si>
  <si>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</si>
  <si>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</si>
  <si>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</si>
  <si>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</si>
  <si>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</si>
  <si>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</si>
  <si>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</si>
  <si>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</si>
  <si>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</si>
  <si>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</si>
  <si>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</si>
  <si>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</si>
  <si>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</si>
  <si>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</si>
  <si>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</si>
  <si>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</si>
  <si>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</si>
  <si>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</si>
  <si>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</si>
  <si>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</si>
  <si>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</si>
  <si>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</si>
  <si>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</si>
  <si>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</si>
  <si>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</si>
  <si>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</si>
  <si>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</si>
  <si>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</si>
  <si>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</si>
  <si>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</si>
  <si>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</si>
  <si>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</si>
  <si>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</si>
  <si>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</si>
  <si>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</si>
  <si>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</si>
  <si>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</si>
  <si>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</si>
  <si>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</si>
  <si>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</si>
  <si>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</si>
  <si>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</si>
  <si>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</si>
  <si>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</si>
  <si>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</si>
  <si>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</si>
  <si>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</si>
  <si>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</si>
  <si>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</si>
  <si>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</si>
  <si>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</si>
  <si>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</si>
  <si>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</si>
  <si>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</si>
  <si>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</si>
  <si>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</si>
  <si>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</si>
  <si>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</si>
  <si>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</si>
  <si>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</si>
  <si>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</si>
  <si>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</si>
  <si>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</si>
  <si>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</si>
  <si>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</si>
  <si>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</si>
  <si>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</si>
  <si>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</si>
  <si>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</si>
  <si>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</si>
  <si>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</si>
  <si>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</si>
  <si>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</si>
  <si>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</si>
  <si>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</si>
  <si>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</si>
  <si>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</si>
  <si>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</si>
  <si>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</si>
  <si>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</si>
  <si>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</si>
  <si>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</si>
  <si>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</si>
  <si>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</si>
  <si>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</si>
  <si>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</si>
  <si>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</si>
  <si>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</si>
  <si>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</si>
  <si>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</si>
  <si>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</si>
  <si>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</si>
  <si>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</si>
  <si>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</si>
  <si>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</si>
  <si>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</si>
  <si>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</si>
  <si>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</si>
  <si>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</si>
  <si>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</si>
  <si>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</si>
  <si>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</si>
  <si>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</si>
  <si>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</si>
  <si>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</si>
  <si>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</si>
  <si>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</si>
  <si>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</si>
  <si>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</si>
  <si>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</si>
  <si>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</si>
  <si>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</si>
  <si>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</si>
  <si>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</si>
  <si>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</si>
  <si>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</si>
  <si>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</si>
  <si>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</si>
  <si>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</si>
  <si>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</si>
  <si>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</si>
  <si>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</si>
  <si>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</si>
  <si>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</si>
  <si>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</si>
  <si>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</si>
  <si>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</si>
  <si>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Beurteilung und Fragestellung Nr.</t>
  </si>
  <si>
    <t xml:space="preserve">
Zustand 
</t>
  </si>
  <si>
    <t>3. Zustand, Entwicklungstendenz, Fragestellung, Etappenziel und Wirkungsanalyse</t>
  </si>
  <si>
    <t>1)</t>
  </si>
  <si>
    <t>Käferbäume zw. FS 1 und 3 bleiben stehen
Ta-Aufwuchs entwickelt sich gut</t>
  </si>
  <si>
    <t>Marchbach, Flüelisbach_Fläche B</t>
  </si>
  <si>
    <t>2)</t>
  </si>
  <si>
    <t>Fi beginnt sich auf Moderholz anzusamen (B2)</t>
  </si>
  <si>
    <t>3)</t>
  </si>
  <si>
    <t>4)</t>
  </si>
  <si>
    <t>Falls sich die Käfersituation beruhigt, vorh. Aufwuchs begünstigen durch Entfernen und liegen lassen von je 3 - 4 Bäumen</t>
  </si>
  <si>
    <t>B2</t>
  </si>
  <si>
    <r>
      <t xml:space="preserve">Bu       10%        </t>
    </r>
    <r>
      <rPr>
        <sz val="8"/>
        <color theme="3" tint="0.39997558519241921"/>
        <rFont val="Arial"/>
        <family val="2"/>
      </rPr>
      <t xml:space="preserve">Bu        5%   
</t>
    </r>
    <r>
      <rPr>
        <sz val="8"/>
        <color rgb="FF92D050"/>
        <rFont val="Arial"/>
        <family val="2"/>
      </rPr>
      <t xml:space="preserve">Ta        30%        </t>
    </r>
    <r>
      <rPr>
        <sz val="8"/>
        <color theme="3" tint="0.39997558519241921"/>
        <rFont val="Arial"/>
        <family val="2"/>
      </rPr>
      <t xml:space="preserve">Ta     10%
</t>
    </r>
    <r>
      <rPr>
        <sz val="8"/>
        <color rgb="FF92D050"/>
        <rFont val="Arial"/>
        <family val="2"/>
      </rPr>
      <t xml:space="preserve">Fi         60%         </t>
    </r>
    <r>
      <rPr>
        <sz val="8"/>
        <color theme="3" tint="0.39997558519241921"/>
        <rFont val="Arial"/>
        <family val="2"/>
      </rPr>
      <t>Fi      85%</t>
    </r>
    <r>
      <rPr>
        <sz val="8"/>
        <color rgb="FF92D050"/>
        <rFont val="Arial"/>
        <family val="2"/>
      </rPr>
      <t xml:space="preserve">   
Nebenb. Ulme u.  </t>
    </r>
    <r>
      <rPr>
        <sz val="8"/>
        <color theme="3" tint="0.39997558519241921"/>
        <rFont val="Arial"/>
        <family val="2"/>
      </rPr>
      <t xml:space="preserve">Nebenb. MB
</t>
    </r>
    <r>
      <rPr>
        <sz val="8"/>
        <color rgb="FF92D050"/>
        <rFont val="Arial"/>
        <family val="2"/>
      </rPr>
      <t xml:space="preserve">Esche   </t>
    </r>
  </si>
  <si>
    <r>
      <t xml:space="preserve">        </t>
    </r>
    <r>
      <rPr>
        <sz val="8"/>
        <color rgb="FF92D050"/>
        <rFont val="Arial"/>
        <family val="2"/>
      </rPr>
      <t xml:space="preserve">  B1</t>
    </r>
  </si>
  <si>
    <r>
      <t>NaiS / Formular 2 (Rückseite)</t>
    </r>
    <r>
      <rPr>
        <sz val="10"/>
        <rFont val="Arial"/>
        <family val="2"/>
      </rPr>
      <t xml:space="preserve">              </t>
    </r>
  </si>
  <si>
    <t>Erläuterungen "Herleitung Handlungsbedarf"</t>
  </si>
  <si>
    <t>W.-Fl. Nr.:</t>
  </si>
  <si>
    <t>Gemeinde / Ort:</t>
  </si>
  <si>
    <t>Flüelisbach, Marbach</t>
  </si>
  <si>
    <t xml:space="preserve">Fussnote Nr. </t>
  </si>
  <si>
    <t xml:space="preserve"> Beschreibung:</t>
  </si>
  <si>
    <t>Beurteilung und neue Fragestellung Fläche B</t>
  </si>
  <si>
    <t>Silvio Covi, Martin Langenberg,
Andreas Stalder</t>
  </si>
  <si>
    <t>5 entwicklungs-
fähige ø-Klassen
Unterste 2 knapp
genügend</t>
  </si>
  <si>
    <t>2 ø-Klassen vorhanden, aber ungenüg-end. * (Grund: Käferfl.)</t>
  </si>
  <si>
    <t>Keine Lücken (nur sehr kleine) DG 90%</t>
  </si>
  <si>
    <t>Ta eher knapp.  Fi erreicht Schlankheitsgrad i.O. Keine starken Hänger</t>
  </si>
  <si>
    <t>Keine starke 
Vegetations-
konkurrenz</t>
  </si>
  <si>
    <t>Kein Anwuchs</t>
  </si>
  <si>
    <t>Bu eher knapp.
Ta knapp ge- nügend</t>
  </si>
  <si>
    <t>Fi knapp 1/2
Kronenlänge.</t>
  </si>
  <si>
    <t>Im Käferloch alle 4m Fi und VoBe, Ta und Bu fehlen</t>
  </si>
  <si>
    <t>Nicht erfüllt Bu fehlt ganz. Ta nur ehemals Unterständige.</t>
  </si>
  <si>
    <t>Käferloch Θ
(ausserhalb Weiserfl. ~ 10a) Übrige Fläche B2 DG 70%.</t>
  </si>
  <si>
    <t>NaiS Formular 2 Kanton Luzern  -  Wirkungsanalyse</t>
  </si>
  <si>
    <t>Auf Käferfläche Veg. Konk. Sehr stark</t>
  </si>
  <si>
    <t>VoBe geht in Aufwuchs über dank stärkerem jagdlichen Druck</t>
  </si>
  <si>
    <r>
      <t xml:space="preserve">Erschl. Konzept von oben. Staat kein Interesse mehr wegen sehr grossen Käferschäden.
Von unten Erschliessung nicht möglich.
Aktuell sind 5 Sturm- / käferbedingte Öffnungen feststellbar: Bei FS 3 grössere Öffnung, nördlich III ausserhalb WF Käfernest, NO II ausserhalb WF neues Käfernest 2019, bei FS 2 kleine sturmbedingte Öffnung 2018 und im Bereich der Rippe NW FS 1 Käfernest mit Ta-Aufwuchs. Betr. Öffnugen sind damit die NaiS-Anforderungen erfüllt. Betr. Öffnungsgrösse überschreitet die Sturmfläche mit Folgeschäden die zul. Grösse, da Verj. nicht gesichert.
Die Struktur von Teilfläche B1 mit 5 entw. fähigen ø-Klassen verlockt dazu, die schon 2009 vorgesehene Massnahme der Begünstigung von vorhandenem Aufwuchs auszuführen. Diese Massnahme ist nach wie vor angezeigt, wenn sich die Käfersituation beruhigt hat.
</t>
    </r>
    <r>
      <rPr>
        <b/>
        <sz val="11"/>
        <rFont val="Arial"/>
        <family val="2"/>
      </rPr>
      <t>Der Eingriff muss aber sehr moderat sein (Fällen von 3-4 Bäumen, liegen lassen!), da die NaiS-Anforderungen betr. Öffnungen erfüllt sind.</t>
    </r>
    <r>
      <rPr>
        <sz val="11"/>
        <rFont val="Arial"/>
        <family val="2"/>
      </rPr>
      <t xml:space="preserve">
</t>
    </r>
  </si>
  <si>
    <t>Fragen:</t>
  </si>
  <si>
    <t>1) Vergrössert sich das Käfernest nach 2019 auch nicht weiter, analog den früheren Käfernestern von 2009 und 2018 (FS 1)?
2) Profitiert die Ta im Aufwuchs vom zusätzlichen Licht und entwickelt sich sichtbar vital analog Käfernest im SW der WF.</t>
  </si>
  <si>
    <t>Zwischen FS 2 und FS 3 entsteht ein neues Käferloch das jedoch grösstenteils mit Ta- Aufwuchs bestockt ist. Käferbäume stehen lassen, da Käfer
teilweise bereits ausgeflogen.</t>
  </si>
  <si>
    <t>Frage:</t>
  </si>
  <si>
    <t xml:space="preserve"> 3) Ab wann entwickelt sich die Fi auf Moderholz auf Fläche B2?</t>
  </si>
  <si>
    <t>Im Käferloch B2 wurde die Veg. Konkurrenz sehr gross, weil die üppig vorhandenen Gehölze VoBe, Holunder und Geissblatt sehr stark verbissen sind.
Die geworfenen Silberfichten sind grösstenteils noch sehr hart. Die Fi kann erst mittelfristig vom Moderholz der Käferbäume profitieren.</t>
  </si>
  <si>
    <t>Ohne deutliche Reduktion des Wildeinflusses wird es auf Fläche B2 keinen zukunftsfähigen Anwuchs geben (ausser Fichte).</t>
  </si>
  <si>
    <t>4) Gelingt es angesichts der sehr üppig vorhandenen VoBe - Anwuchses dank stärkerer Bejagung / grösseren Bejagungsdruck,  die VoBe in den Aufwuchs zu bringen? 
5) Hilft die Pionioervegetation, dass sich die Fläche anschliessend mischungsgerecht verjüngt?</t>
  </si>
  <si>
    <r>
      <t xml:space="preserve">Die Massnahme "vorhandene Verjüngungskegel freistellen" wurde bereits 2009 festgehalten, jedoch nicht ausgeführt. Sie sollte nach geholt werden,
sobald sich die Käfersituation wieder beruhigt. Pro Verj.kegel 3 - 4 Bäume fällen und liegen lassen. </t>
    </r>
    <r>
      <rPr>
        <b/>
        <sz val="9"/>
        <rFont val="Arial"/>
        <family val="2"/>
      </rPr>
      <t>Nur sehr moderater Eingriff, da NaiS Anforderungen betr. Öffnungen erfüllt sind.</t>
    </r>
  </si>
  <si>
    <r>
      <t xml:space="preserve">
Zustand
</t>
    </r>
    <r>
      <rPr>
        <b/>
        <sz val="8"/>
        <rFont val="Arial"/>
        <family val="2"/>
      </rPr>
      <t>2019 Beurteilung 2009 übernommen</t>
    </r>
    <r>
      <rPr>
        <sz val="8"/>
        <rFont val="Arial"/>
        <family val="2"/>
      </rPr>
      <t xml:space="preserve">
TF B1          TF B2</t>
    </r>
  </si>
  <si>
    <r>
      <t xml:space="preserve">Etappenziel </t>
    </r>
    <r>
      <rPr>
        <b/>
        <sz val="8"/>
        <rFont val="Arial"/>
        <family val="2"/>
      </rPr>
      <t>2025</t>
    </r>
    <r>
      <rPr>
        <sz val="8"/>
        <rFont val="Arial"/>
        <family val="2"/>
      </rPr>
      <t xml:space="preserve">
</t>
    </r>
  </si>
  <si>
    <t>Vorhandener Aufwuchs ist gefördert (vergl 4) Verj. / Aufwuchs)</t>
  </si>
  <si>
    <t>6) Lässt sich durch diese Massnahme die Struktur der Fläche erhalten bz. zusätzlich fördern?</t>
  </si>
  <si>
    <r>
      <t xml:space="preserve">Einzelbäume, allenfalls Kleinkollektive
</t>
    </r>
    <r>
      <rPr>
        <strike/>
        <sz val="7"/>
        <color rgb="FF00B0F0"/>
        <rFont val="Arial"/>
        <family val="2"/>
      </rPr>
      <t>Lückengrösse max. 6 a,
bei gesicherter Verjüngung max. 12 a
Deckungsgrad dauernd &gt; 40%</t>
    </r>
    <r>
      <rPr>
        <sz val="7"/>
        <rFont val="Arial"/>
        <family val="2"/>
      </rPr>
      <t xml:space="preserve">
</t>
    </r>
    <r>
      <rPr>
        <sz val="7"/>
        <color rgb="FF00B0F0"/>
        <rFont val="Arial"/>
        <family val="2"/>
      </rPr>
      <t>Lückenlänge in Falllinie max. 30 m
Lückengrösse max. 12 a
Deckungsgrad dauernd &gt; 50%</t>
    </r>
  </si>
  <si>
    <r>
      <t xml:space="preserve">Einzelbäume, allenfalls Kleinkollektive, Schlussgrad locker
</t>
    </r>
    <r>
      <rPr>
        <strike/>
        <sz val="7"/>
        <color rgb="FF00B0F0"/>
        <rFont val="Arial"/>
        <family val="2"/>
      </rPr>
      <t>Lückengrösse max. 4 a,,  bei gesicherter Verjüngung max. 8 a Deckungsgrad dauernd und kleinflächig &gt; 60%</t>
    </r>
    <r>
      <rPr>
        <sz val="7"/>
        <color rgb="FF00B0F0"/>
        <rFont val="Arial"/>
        <family val="2"/>
      </rPr>
      <t xml:space="preserve">
Lückenlänge in Falllinie max. 20 m
Lückengrösse max. 6 a
Deckungsgrad dauernd &gt; 60%</t>
    </r>
  </si>
  <si>
    <r>
      <t xml:space="preserve">Kronenlänge mind. 2/3
Schlankheitsgrad &lt; 70
Lotrechte Stämme mit guter Verankerung, keine starken Hänger
</t>
    </r>
    <r>
      <rPr>
        <strike/>
        <sz val="7"/>
        <color rgb="FF00B0F0"/>
        <rFont val="Arial"/>
        <family val="2"/>
      </rPr>
      <t>keine schweren und wurfgefährdeten Bäume</t>
    </r>
    <r>
      <rPr>
        <sz val="7"/>
        <color rgb="FF00B0F0"/>
        <rFont val="Arial"/>
        <family val="2"/>
      </rPr>
      <t xml:space="preserve">
Keine mobilisierbaren Bäume und kein rutschgefährdetes Holz</t>
    </r>
  </si>
  <si>
    <r>
      <t xml:space="preserve">Kronenlänge Ta mind. 2/3, Fi mind. 1/2
Schlankheitsgrad &lt; 80
Lotrechte Stämme mit guter Verankerung, nur vereinzelt starke Hänger
</t>
    </r>
    <r>
      <rPr>
        <sz val="7"/>
        <color rgb="FF00B0F0"/>
        <rFont val="Arial"/>
        <family val="2"/>
      </rPr>
      <t xml:space="preserve">Höchstens wenig mobilisierbare Bäume und rutschgefährdetes Holz
</t>
    </r>
  </si>
  <si>
    <t>5 Gerinneeinhang (Zone 2)</t>
  </si>
  <si>
    <r>
      <t xml:space="preserve">21.08.2019, </t>
    </r>
    <r>
      <rPr>
        <sz val="11"/>
        <color rgb="FF00B0F0"/>
        <rFont val="Arial"/>
        <family val="2"/>
      </rPr>
      <t>Änderung Naturgefahr Gerinneeinhang (Zone2) ab 2022, Neubeurteilung 28.09.2023</t>
    </r>
  </si>
  <si>
    <t>keine Änderung gegenüber 2019 aufgrund neuem Anforderungsprofil Gerinne</t>
  </si>
  <si>
    <r>
      <t xml:space="preserve">Silvio Covi, Martin Langenberg, Andreas Stalder / </t>
    </r>
    <r>
      <rPr>
        <sz val="11"/>
        <color rgb="FF00B0F0"/>
        <rFont val="Arial"/>
        <family val="2"/>
      </rPr>
      <t>Martin Langenberg, Fabian Stofer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</si>
</sst>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50"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7"/>
      <name val="Arial"/>
      <family val="2"/>
    </font>
    <font>
      <sz val="8"/>
      <color indexed="50"/>
      <name val="Arial"/>
      <family val="2"/>
    </font>
    <font>
      <sz val="8"/>
      <color indexed="10"/>
      <name val="Arial"/>
      <family val="2"/>
    </font>
    <font>
      <sz val="8"/>
      <color rgb="FF92D050"/>
      <name val="Arial"/>
      <family val="2"/>
    </font>
    <font>
      <sz val="8"/>
      <color theme="3" tint="0.39997558519241921"/>
      <name val="Arial"/>
      <family val="2"/>
    </font>
    <font>
      <sz val="8"/>
      <color rgb="FF0070C0"/>
      <name val="Arial"/>
      <family val="2"/>
    </font>
    <font>
      <sz val="7"/>
      <color rgb="FF00B0F0"/>
      <name val="Arial"/>
      <family val="2"/>
    </font>
    <font>
      <strike/>
      <sz val="7"/>
      <color rgb="FF00B0F0"/>
      <name val="Arial"/>
      <family val="2"/>
    </font>
    <font>
      <sz val="10"/>
      <color rgb="FF00B0F0"/>
      <name val="Arial"/>
      <family val="2"/>
    </font>
    <font>
      <sz val="11"/>
      <color rgb="FF00B0F0"/>
      <name val="Arial"/>
      <family val="2"/>
    </font>
    <font>
      <b/>
      <sz val="10"/>
      <color rgb="FF00B0F0"/>
      <name val="Arial"/>
      <family val="2"/>
    </font>
  </fonts>
  <fills count="5">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3" fillId="0" borderId="0"/>
    <xf numFmtId="0" fontId="37" fillId="0" borderId="0"/>
    <xf numFmtId="0" fontId="1" fillId="0" borderId="0"/>
  </cellStyleXfs>
  <cellXfs count="434">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8" fillId="0" borderId="0" xfId="0" applyFont="1"/>
    <xf numFmtId="0" fontId="1" fillId="0" borderId="0" xfId="0" applyFont="1"/>
    <xf numFmtId="0" fontId="0" fillId="0" borderId="0" xfId="0" applyBorder="1" applyAlignment="1"/>
    <xf numFmtId="0" fontId="15" fillId="0" borderId="0" xfId="0" applyFont="1" applyBorder="1"/>
    <xf numFmtId="0" fontId="18"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4" fillId="0" borderId="0" xfId="0" applyFont="1" applyFill="1"/>
    <xf numFmtId="0" fontId="20"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2" fillId="0" borderId="1" xfId="0" applyFont="1" applyFill="1" applyBorder="1" applyAlignment="1">
      <alignment horizontal="center" wrapText="1"/>
    </xf>
    <xf numFmtId="0" fontId="21" fillId="0" borderId="1" xfId="0" applyFont="1" applyFill="1" applyBorder="1" applyAlignment="1">
      <alignment wrapText="1"/>
    </xf>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0"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7"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6"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6" fillId="0" borderId="15" xfId="0" applyFont="1" applyFill="1" applyBorder="1" applyAlignment="1" applyProtection="1">
      <alignment vertical="center"/>
    </xf>
    <xf numFmtId="0" fontId="0" fillId="0" borderId="15" xfId="0" applyFill="1" applyBorder="1" applyProtection="1"/>
    <xf numFmtId="164" fontId="26"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6" fillId="0" borderId="14"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4" fontId="16" fillId="0" borderId="0" xfId="4" applyNumberFormat="1" applyFont="1" applyFill="1" applyBorder="1" applyProtection="1"/>
    <xf numFmtId="0" fontId="26" fillId="0" borderId="14" xfId="0" applyFont="1" applyFill="1" applyBorder="1" applyAlignment="1" applyProtection="1">
      <alignment vertical="center"/>
    </xf>
    <xf numFmtId="0" fontId="26"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6" fillId="0" borderId="15" xfId="0" applyNumberFormat="1" applyFont="1" applyFill="1" applyBorder="1" applyAlignment="1" applyProtection="1">
      <alignment vertical="center"/>
    </xf>
    <xf numFmtId="2" fontId="26"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6"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6"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6" fillId="0" borderId="20" xfId="0" applyNumberFormat="1" applyFont="1" applyFill="1" applyBorder="1" applyAlignment="1" applyProtection="1">
      <alignment horizontal="center" wrapText="1"/>
    </xf>
    <xf numFmtId="0" fontId="26"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6" fillId="0" borderId="32" xfId="0" applyFont="1" applyFill="1" applyBorder="1" applyAlignment="1" applyProtection="1">
      <alignment horizontal="left" vertical="center"/>
    </xf>
    <xf numFmtId="0" fontId="26"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8"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8"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8" fillId="0" borderId="0" xfId="0" applyFont="1" applyProtection="1">
      <protection hidden="1"/>
    </xf>
    <xf numFmtId="0" fontId="0" fillId="0" borderId="40" xfId="0" applyBorder="1" applyAlignment="1" applyProtection="1">
      <alignmen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5"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0"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29" fillId="0" borderId="38" xfId="0" applyFont="1" applyBorder="1" applyAlignment="1" applyProtection="1">
      <alignment horizontal="right" vertical="top"/>
      <protection hidden="1"/>
    </xf>
    <xf numFmtId="0" fontId="30"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2" fillId="0" borderId="0" xfId="0" applyFont="1" applyAlignment="1">
      <alignment vertical="top" wrapText="1"/>
    </xf>
    <xf numFmtId="0" fontId="19" fillId="0" borderId="0" xfId="0" applyFont="1" applyBorder="1" applyAlignment="1" applyProtection="1">
      <alignment vertical="top" wrapText="1"/>
    </xf>
    <xf numFmtId="0" fontId="34" fillId="0" borderId="0" xfId="0" applyFont="1" applyAlignment="1">
      <alignment vertical="top" wrapText="1"/>
    </xf>
    <xf numFmtId="0" fontId="33" fillId="0" borderId="0" xfId="0" applyFont="1"/>
    <xf numFmtId="0" fontId="36" fillId="0" borderId="0" xfId="0" applyFont="1" applyBorder="1" applyAlignment="1" applyProtection="1">
      <alignment vertical="top"/>
      <protection hidden="1"/>
    </xf>
    <xf numFmtId="0" fontId="36"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4" fillId="3" borderId="39" xfId="0" applyFont="1" applyFill="1" applyBorder="1" applyAlignment="1" applyProtection="1">
      <alignment horizontal="center" vertical="top" wrapText="1"/>
      <protection locked="0"/>
    </xf>
    <xf numFmtId="0" fontId="4" fillId="0" borderId="99" xfId="11" applyFont="1" applyBorder="1" applyProtection="1"/>
    <xf numFmtId="0" fontId="4" fillId="0" borderId="100" xfId="11" applyFont="1" applyBorder="1" applyProtection="1"/>
    <xf numFmtId="0" fontId="4" fillId="0" borderId="100" xfId="11" applyFont="1" applyBorder="1" applyAlignment="1" applyProtection="1"/>
    <xf numFmtId="0" fontId="4" fillId="0" borderId="101" xfId="11" applyFont="1" applyBorder="1" applyAlignment="1" applyProtection="1"/>
    <xf numFmtId="0" fontId="12" fillId="0" borderId="102" xfId="11" applyNumberFormat="1" applyFont="1" applyBorder="1" applyAlignment="1" applyProtection="1">
      <alignment horizontal="left" vertical="center"/>
    </xf>
    <xf numFmtId="0" fontId="1" fillId="0" borderId="0" xfId="11" applyBorder="1" applyAlignment="1" applyProtection="1"/>
    <xf numFmtId="0" fontId="1" fillId="0" borderId="0" xfId="11" applyBorder="1" applyProtection="1"/>
    <xf numFmtId="0" fontId="1" fillId="0" borderId="0" xfId="11" applyProtection="1"/>
    <xf numFmtId="0" fontId="4" fillId="0" borderId="103" xfId="11" applyFont="1" applyBorder="1" applyProtection="1"/>
    <xf numFmtId="0" fontId="4" fillId="0" borderId="104" xfId="11" applyFont="1" applyBorder="1" applyProtection="1"/>
    <xf numFmtId="0" fontId="4" fillId="0" borderId="104" xfId="11" applyFont="1" applyBorder="1" applyAlignment="1" applyProtection="1">
      <alignment horizontal="left"/>
    </xf>
    <xf numFmtId="0" fontId="4" fillId="0" borderId="104" xfId="11" applyFont="1" applyBorder="1" applyAlignment="1" applyProtection="1">
      <alignment horizontal="center"/>
    </xf>
    <xf numFmtId="14" fontId="6" fillId="0" borderId="57" xfId="11" applyNumberFormat="1" applyFont="1" applyBorder="1" applyAlignment="1" applyProtection="1">
      <alignment horizontal="left" vertical="center"/>
    </xf>
    <xf numFmtId="0" fontId="4" fillId="0" borderId="44" xfId="11" applyFont="1" applyBorder="1" applyAlignment="1" applyProtection="1">
      <alignment vertical="center"/>
    </xf>
    <xf numFmtId="0" fontId="4" fillId="0" borderId="105" xfId="11" applyFont="1" applyBorder="1" applyAlignment="1" applyProtection="1">
      <alignment horizontal="left" vertical="center"/>
    </xf>
    <xf numFmtId="0" fontId="4" fillId="0" borderId="105" xfId="11" applyFont="1" applyBorder="1" applyAlignment="1" applyProtection="1">
      <alignment vertical="center"/>
    </xf>
    <xf numFmtId="0" fontId="2" fillId="0" borderId="72" xfId="11" applyFont="1" applyBorder="1" applyAlignment="1" applyProtection="1">
      <alignment horizontal="left" vertical="center"/>
    </xf>
    <xf numFmtId="0" fontId="39" fillId="0" borderId="71" xfId="11" applyFont="1" applyBorder="1" applyAlignment="1" applyProtection="1">
      <alignment horizontal="left" vertical="center" wrapText="1"/>
    </xf>
    <xf numFmtId="0" fontId="5" fillId="0" borderId="106" xfId="11" applyFont="1" applyBorder="1" applyAlignment="1" applyProtection="1">
      <alignment horizontal="right" vertical="center"/>
      <protection locked="0"/>
    </xf>
    <xf numFmtId="0" fontId="1" fillId="0" borderId="0" xfId="11" applyAlignment="1" applyProtection="1"/>
    <xf numFmtId="0" fontId="5" fillId="0" borderId="110" xfId="11" applyFont="1" applyBorder="1" applyAlignment="1" applyProtection="1">
      <alignment horizontal="right" vertical="center"/>
      <protection locked="0"/>
    </xf>
    <xf numFmtId="0" fontId="5" fillId="0" borderId="111" xfId="11" applyFont="1" applyBorder="1" applyAlignment="1" applyProtection="1">
      <alignment horizontal="right" vertical="center"/>
      <protection locked="0"/>
    </xf>
    <xf numFmtId="0" fontId="47" fillId="0" borderId="89" xfId="0" applyFont="1" applyBorder="1" applyAlignment="1" applyProtection="1">
      <alignment horizontal="left" vertical="center"/>
      <protection locked="0"/>
    </xf>
    <xf numFmtId="0" fontId="49" fillId="0" borderId="89" xfId="0" applyFont="1" applyBorder="1" applyAlignment="1" applyProtection="1"/>
    <xf numFmtId="0" fontId="40" fillId="0" borderId="45" xfId="0" applyFont="1" applyBorder="1" applyAlignment="1">
      <alignment vertical="center" wrapText="1"/>
    </xf>
    <xf numFmtId="0" fontId="41" fillId="0" borderId="41" xfId="0" applyFont="1" applyBorder="1" applyAlignment="1">
      <alignment vertical="center" wrapText="1"/>
    </xf>
    <xf numFmtId="0" fontId="41" fillId="0" borderId="43" xfId="0" applyFont="1" applyBorder="1" applyAlignment="1">
      <alignment vertical="center" wrapText="1"/>
    </xf>
    <xf numFmtId="0" fontId="39" fillId="0" borderId="45" xfId="0" applyFont="1" applyBorder="1" applyAlignment="1" applyProtection="1">
      <alignment vertical="top" wrapText="1"/>
      <protection hidden="1"/>
    </xf>
    <xf numFmtId="0" fontId="39" fillId="0" borderId="41" xfId="0" applyFont="1" applyBorder="1" applyAlignment="1" applyProtection="1">
      <alignment vertical="top" wrapText="1"/>
      <protection hidden="1"/>
    </xf>
    <xf numFmtId="0" fontId="39" fillId="0" borderId="43" xfId="0" applyFont="1" applyBorder="1" applyAlignment="1" applyProtection="1">
      <alignment vertical="top" wrapText="1"/>
      <protection hidden="1"/>
    </xf>
    <xf numFmtId="0" fontId="39" fillId="0" borderId="49" xfId="0" applyFont="1" applyBorder="1" applyAlignment="1" applyProtection="1">
      <alignment vertical="top" wrapText="1"/>
      <protection hidden="1"/>
    </xf>
    <xf numFmtId="0" fontId="39" fillId="0" borderId="69" xfId="0" applyFont="1" applyBorder="1" applyAlignment="1" applyProtection="1">
      <alignment vertical="top" wrapText="1"/>
      <protection hidden="1"/>
    </xf>
    <xf numFmtId="0" fontId="39" fillId="0" borderId="52" xfId="0" applyFont="1" applyBorder="1" applyAlignment="1" applyProtection="1">
      <alignment vertical="top" wrapText="1"/>
      <protection hidden="1"/>
    </xf>
    <xf numFmtId="0" fontId="39" fillId="0" borderId="58" xfId="0" applyFont="1" applyBorder="1" applyAlignment="1" applyProtection="1">
      <alignment vertical="top" wrapText="1"/>
      <protection hidden="1"/>
    </xf>
    <xf numFmtId="0" fontId="39" fillId="0" borderId="54" xfId="0" applyFont="1" applyBorder="1" applyAlignment="1" applyProtection="1">
      <alignment vertical="top" wrapText="1"/>
      <protection hidden="1"/>
    </xf>
    <xf numFmtId="0" fontId="39" fillId="0" borderId="70" xfId="0" applyFont="1" applyBorder="1" applyAlignment="1" applyProtection="1">
      <alignment vertical="top" wrapText="1"/>
      <protection hidden="1"/>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83"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54" xfId="0" applyFont="1" applyBorder="1" applyAlignment="1" applyProtection="1">
      <alignment horizontal="center"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6" fillId="0" borderId="83" xfId="0" applyFont="1" applyBorder="1" applyAlignment="1" applyProtection="1">
      <alignment horizontal="left" vertical="top" wrapText="1"/>
      <protection locked="0"/>
    </xf>
    <xf numFmtId="0" fontId="6" fillId="0" borderId="85" xfId="0" applyFont="1" applyBorder="1" applyAlignment="1" applyProtection="1">
      <alignment wrapText="1"/>
      <protection locked="0"/>
    </xf>
    <xf numFmtId="0" fontId="6" fillId="0" borderId="52" xfId="0" applyFont="1" applyBorder="1" applyAlignment="1" applyProtection="1">
      <alignment horizontal="left" vertical="top" wrapText="1"/>
      <protection locked="0"/>
    </xf>
    <xf numFmtId="0" fontId="6" fillId="0" borderId="58" xfId="0" applyFont="1" applyBorder="1" applyAlignment="1" applyProtection="1">
      <alignment wrapText="1"/>
      <protection locked="0"/>
    </xf>
    <xf numFmtId="0" fontId="6" fillId="0" borderId="54" xfId="0" applyFont="1" applyBorder="1" applyAlignment="1" applyProtection="1">
      <alignment horizontal="left" vertical="top" wrapText="1"/>
      <protection locked="0"/>
    </xf>
    <xf numFmtId="0" fontId="6" fillId="0" borderId="70" xfId="0" applyFont="1" applyBorder="1" applyAlignment="1" applyProtection="1">
      <alignment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49" fontId="6" fillId="0" borderId="83" xfId="0" applyNumberFormat="1" applyFont="1" applyBorder="1" applyAlignment="1" applyProtection="1">
      <alignment vertical="top" wrapText="1"/>
      <protection locked="0"/>
    </xf>
    <xf numFmtId="0" fontId="0" fillId="0" borderId="85" xfId="0" applyBorder="1" applyAlignment="1" applyProtection="1">
      <alignment vertical="top" wrapText="1"/>
      <protection locked="0"/>
    </xf>
    <xf numFmtId="49" fontId="6" fillId="0" borderId="52" xfId="0" applyNumberFormat="1" applyFont="1"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4" xfId="0" applyBorder="1" applyAlignment="1" applyProtection="1">
      <alignment vertical="top" wrapText="1"/>
      <protection locked="0"/>
    </xf>
    <xf numFmtId="0" fontId="0" fillId="0" borderId="70" xfId="0" applyBorder="1" applyAlignment="1" applyProtection="1">
      <alignment vertical="top" wrapText="1"/>
      <protection locked="0"/>
    </xf>
    <xf numFmtId="0" fontId="42" fillId="0" borderId="97" xfId="0" applyFont="1" applyBorder="1" applyAlignment="1" applyProtection="1">
      <alignment horizontal="left" vertical="top" wrapText="1"/>
      <protection locked="0"/>
    </xf>
    <xf numFmtId="0" fontId="42" fillId="0" borderId="97" xfId="0" applyFont="1" applyBorder="1" applyAlignment="1">
      <alignment horizontal="left" vertical="top" wrapText="1"/>
    </xf>
    <xf numFmtId="0" fontId="42" fillId="0" borderId="98" xfId="0" applyFont="1" applyBorder="1" applyAlignment="1">
      <alignment horizontal="left" vertical="top" wrapText="1"/>
    </xf>
    <xf numFmtId="0" fontId="42" fillId="0" borderId="52"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0" fontId="42" fillId="0" borderId="70" xfId="0" applyFont="1" applyBorder="1" applyAlignment="1">
      <alignment horizontal="left" vertical="top" wrapText="1"/>
    </xf>
    <xf numFmtId="0" fontId="31" fillId="0" borderId="0" xfId="0" applyFont="1" applyAlignment="1">
      <alignment vertical="top" wrapText="1"/>
    </xf>
    <xf numFmtId="0" fontId="31" fillId="0" borderId="38" xfId="0" applyFont="1" applyBorder="1" applyAlignment="1">
      <alignment vertical="top" wrapText="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6" fillId="0" borderId="52" xfId="0" applyFont="1"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52" xfId="0" applyFont="1"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NumberFormat="1" applyFont="1" applyBorder="1" applyAlignment="1" applyProtection="1">
      <alignment horizontal="left" vertical="center"/>
      <protection locked="0"/>
    </xf>
    <xf numFmtId="49" fontId="8" fillId="0" borderId="81" xfId="0" applyNumberFormat="1" applyFont="1" applyBorder="1" applyAlignment="1" applyProtection="1">
      <alignment horizontal="left" vertical="center"/>
      <protection locked="0"/>
    </xf>
    <xf numFmtId="49" fontId="8" fillId="0" borderId="82" xfId="0" applyNumberFormat="1"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8" fillId="0" borderId="52"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8" xfId="0" applyFont="1" applyBorder="1" applyAlignment="1" applyProtection="1">
      <alignment horizontal="left" vertical="top"/>
      <protection locked="0"/>
    </xf>
    <xf numFmtId="0" fontId="4" fillId="0" borderId="52" xfId="0" applyFont="1" applyBorder="1" applyAlignment="1" applyProtection="1">
      <alignment horizontal="left" vertical="top"/>
      <protection locked="0"/>
    </xf>
    <xf numFmtId="0" fontId="4" fillId="0" borderId="54" xfId="0" applyFont="1" applyBorder="1" applyAlignment="1" applyProtection="1">
      <alignment horizontal="left" vertical="top"/>
      <protection locked="0"/>
    </xf>
    <xf numFmtId="0" fontId="4" fillId="0" borderId="38" xfId="0" applyFont="1" applyBorder="1" applyAlignment="1" applyProtection="1">
      <alignment horizontal="left" vertical="top"/>
      <protection locked="0"/>
    </xf>
    <xf numFmtId="0" fontId="4" fillId="0" borderId="70" xfId="0" applyFont="1" applyBorder="1" applyAlignment="1" applyProtection="1">
      <alignment horizontal="left" vertical="top"/>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1" fillId="0" borderId="58" xfId="0" applyFont="1" applyBorder="1" applyAlignment="1" applyProtection="1">
      <alignment horizontal="center" wrapText="1"/>
      <protection hidden="1"/>
    </xf>
    <xf numFmtId="0" fontId="1" fillId="0" borderId="52" xfId="0" applyFont="1" applyBorder="1" applyAlignment="1" applyProtection="1">
      <alignment horizontal="center" wrapText="1"/>
      <protection hidden="1"/>
    </xf>
    <xf numFmtId="0" fontId="1" fillId="0" borderId="54" xfId="0" applyFont="1" applyBorder="1" applyAlignment="1" applyProtection="1">
      <alignment horizontal="center" wrapText="1"/>
      <protection hidden="1"/>
    </xf>
    <xf numFmtId="0" fontId="1" fillId="0" borderId="70" xfId="0" applyFont="1"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42" fillId="0" borderId="52" xfId="0" applyFont="1" applyBorder="1" applyAlignment="1" applyProtection="1">
      <alignment horizontal="left" vertical="top" wrapText="1"/>
      <protection locked="0"/>
    </xf>
    <xf numFmtId="0" fontId="42" fillId="0" borderId="54" xfId="0" applyFont="1" applyBorder="1" applyAlignment="1" applyProtection="1">
      <alignment horizontal="left" vertical="top" wrapText="1"/>
      <protection locked="0"/>
    </xf>
    <xf numFmtId="0" fontId="43" fillId="0" borderId="98" xfId="0" applyFont="1" applyBorder="1" applyAlignment="1" applyProtection="1">
      <alignment horizontal="left" vertical="top" wrapText="1"/>
      <protection locked="0"/>
    </xf>
    <xf numFmtId="0" fontId="43" fillId="0" borderId="58" xfId="0" applyFont="1" applyBorder="1" applyAlignment="1" applyProtection="1">
      <alignment horizontal="left" vertical="top" wrapText="1"/>
      <protection locked="0"/>
    </xf>
    <xf numFmtId="0" fontId="43" fillId="0" borderId="70" xfId="0" applyFont="1" applyBorder="1" applyAlignment="1" applyProtection="1">
      <alignment horizontal="left" vertical="top" wrapText="1"/>
      <protection locked="0"/>
    </xf>
    <xf numFmtId="0" fontId="44" fillId="0" borderId="98" xfId="0" applyFont="1" applyBorder="1" applyAlignment="1" applyProtection="1">
      <alignment horizontal="left" vertical="top" wrapText="1"/>
      <protection locked="0"/>
    </xf>
    <xf numFmtId="0" fontId="44" fillId="0" borderId="58" xfId="0" applyFont="1" applyBorder="1" applyAlignment="1" applyProtection="1">
      <alignment horizontal="left" vertical="top" wrapText="1"/>
      <protection locked="0"/>
    </xf>
    <xf numFmtId="0" fontId="44" fillId="0" borderId="70" xfId="0" applyFont="1" applyBorder="1" applyAlignment="1" applyProtection="1">
      <alignment horizontal="left" vertical="top" wrapText="1"/>
      <protection locked="0"/>
    </xf>
    <xf numFmtId="0" fontId="5" fillId="0" borderId="54" xfId="11" applyFont="1" applyBorder="1" applyAlignment="1" applyProtection="1">
      <alignment horizontal="left" vertical="center"/>
      <protection locked="0"/>
    </xf>
    <xf numFmtId="0" fontId="5" fillId="0" borderId="38" xfId="11" applyFont="1" applyBorder="1" applyAlignment="1" applyProtection="1">
      <alignment horizontal="left" vertical="center"/>
      <protection locked="0"/>
    </xf>
    <xf numFmtId="0" fontId="5" fillId="0" borderId="70" xfId="11" applyFont="1" applyBorder="1" applyAlignment="1" applyProtection="1">
      <alignment horizontal="left" vertical="center"/>
      <protection locked="0"/>
    </xf>
    <xf numFmtId="0" fontId="5" fillId="0" borderId="107" xfId="11" applyFont="1" applyBorder="1" applyAlignment="1" applyProtection="1">
      <alignment horizontal="left" vertical="center"/>
      <protection locked="0"/>
    </xf>
    <xf numFmtId="0" fontId="5" fillId="0" borderId="108" xfId="11" applyFont="1" applyBorder="1" applyAlignment="1" applyProtection="1">
      <alignment horizontal="left" vertical="center"/>
      <protection locked="0"/>
    </xf>
    <xf numFmtId="0" fontId="5" fillId="0" borderId="109" xfId="11" applyFont="1" applyBorder="1" applyAlignment="1" applyProtection="1">
      <alignment horizontal="left" vertical="center"/>
      <protection locked="0"/>
    </xf>
    <xf numFmtId="0" fontId="5" fillId="0" borderId="107" xfId="11" applyFont="1" applyBorder="1" applyAlignment="1" applyProtection="1">
      <alignment horizontal="left" vertical="center" wrapText="1"/>
      <protection locked="0"/>
    </xf>
    <xf numFmtId="0" fontId="2" fillId="0" borderId="107" xfId="11" applyFont="1" applyBorder="1" applyAlignment="1" applyProtection="1">
      <alignment horizontal="left" vertical="center"/>
      <protection locked="0"/>
    </xf>
    <xf numFmtId="0" fontId="2" fillId="0" borderId="112" xfId="11" applyFont="1" applyBorder="1" applyAlignment="1" applyProtection="1">
      <alignment horizontal="left" vertical="center" wrapText="1"/>
      <protection locked="0"/>
    </xf>
    <xf numFmtId="0" fontId="12" fillId="0" borderId="113" xfId="0" applyFont="1" applyBorder="1" applyAlignment="1">
      <alignment horizontal="left" vertical="center" wrapText="1"/>
    </xf>
    <xf numFmtId="0" fontId="12" fillId="0" borderId="114" xfId="0" applyFont="1" applyBorder="1" applyAlignment="1">
      <alignment horizontal="left" vertical="center" wrapText="1"/>
    </xf>
    <xf numFmtId="0" fontId="5" fillId="0" borderId="112" xfId="11" applyFont="1" applyBorder="1" applyAlignment="1" applyProtection="1">
      <alignment horizontal="left" vertical="center" wrapText="1"/>
      <protection locked="0"/>
    </xf>
    <xf numFmtId="0" fontId="0" fillId="0" borderId="113" xfId="0" applyBorder="1" applyAlignment="1">
      <alignment horizontal="left" vertical="center" wrapText="1"/>
    </xf>
    <xf numFmtId="0" fontId="0" fillId="0" borderId="114" xfId="0" applyBorder="1" applyAlignment="1">
      <alignment horizontal="left" vertical="center" wrapText="1"/>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6" fillId="0" borderId="26" xfId="0" applyFont="1" applyFill="1" applyBorder="1" applyAlignment="1" applyProtection="1">
      <alignment horizontal="left" vertical="center"/>
    </xf>
    <xf numFmtId="0" fontId="26" fillId="0" borderId="27" xfId="0" applyFont="1" applyFill="1" applyBorder="1" applyAlignment="1" applyProtection="1">
      <alignment horizontal="left" vertical="center"/>
    </xf>
    <xf numFmtId="0" fontId="26"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4" val="0"/>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23</xdr:col>
      <xdr:colOff>819150</xdr:colOff>
      <xdr:row>17</xdr:row>
      <xdr:rowOff>171450</xdr:rowOff>
    </xdr:from>
    <xdr:to>
      <xdr:col>23</xdr:col>
      <xdr:colOff>819150</xdr:colOff>
      <xdr:row>19</xdr:row>
      <xdr:rowOff>104775</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18078450" y="405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15</xdr:row>
      <xdr:rowOff>19050</xdr:rowOff>
    </xdr:from>
    <xdr:to>
      <xdr:col>23</xdr:col>
      <xdr:colOff>800100</xdr:colOff>
      <xdr:row>17</xdr:row>
      <xdr:rowOff>171450</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17640300" y="352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22</xdr:row>
      <xdr:rowOff>171450</xdr:rowOff>
    </xdr:from>
    <xdr:to>
      <xdr:col>23</xdr:col>
      <xdr:colOff>819150</xdr:colOff>
      <xdr:row>24</xdr:row>
      <xdr:rowOff>104775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18078450" y="5010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20</xdr:row>
      <xdr:rowOff>19050</xdr:rowOff>
    </xdr:from>
    <xdr:to>
      <xdr:col>23</xdr:col>
      <xdr:colOff>800100</xdr:colOff>
      <xdr:row>22</xdr:row>
      <xdr:rowOff>171450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H="1" flipV="1">
          <a:off x="17640300" y="4476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27</xdr:row>
      <xdr:rowOff>171450</xdr:rowOff>
    </xdr:from>
    <xdr:to>
      <xdr:col>23</xdr:col>
      <xdr:colOff>819150</xdr:colOff>
      <xdr:row>29</xdr:row>
      <xdr:rowOff>104775</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18078450" y="5962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25</xdr:row>
      <xdr:rowOff>19050</xdr:rowOff>
    </xdr:from>
    <xdr:to>
      <xdr:col>23</xdr:col>
      <xdr:colOff>800100</xdr:colOff>
      <xdr:row>27</xdr:row>
      <xdr:rowOff>171450</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17640300" y="5429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32</xdr:row>
      <xdr:rowOff>171450</xdr:rowOff>
    </xdr:from>
    <xdr:to>
      <xdr:col>23</xdr:col>
      <xdr:colOff>819150</xdr:colOff>
      <xdr:row>34</xdr:row>
      <xdr:rowOff>104775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16230600" y="720090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30</xdr:row>
      <xdr:rowOff>19050</xdr:rowOff>
    </xdr:from>
    <xdr:to>
      <xdr:col>23</xdr:col>
      <xdr:colOff>800100</xdr:colOff>
      <xdr:row>32</xdr:row>
      <xdr:rowOff>171450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17640300" y="6381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37</xdr:row>
      <xdr:rowOff>171450</xdr:rowOff>
    </xdr:from>
    <xdr:to>
      <xdr:col>23</xdr:col>
      <xdr:colOff>819150</xdr:colOff>
      <xdr:row>39</xdr:row>
      <xdr:rowOff>104775</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18078450" y="786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35</xdr:row>
      <xdr:rowOff>19050</xdr:rowOff>
    </xdr:from>
    <xdr:to>
      <xdr:col>23</xdr:col>
      <xdr:colOff>800100</xdr:colOff>
      <xdr:row>37</xdr:row>
      <xdr:rowOff>171450</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17640300" y="733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42</xdr:row>
      <xdr:rowOff>171450</xdr:rowOff>
    </xdr:from>
    <xdr:to>
      <xdr:col>23</xdr:col>
      <xdr:colOff>819150</xdr:colOff>
      <xdr:row>44</xdr:row>
      <xdr:rowOff>114300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18078450" y="8820150"/>
          <a:ext cx="0" cy="323850"/>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40</xdr:row>
      <xdr:rowOff>28575</xdr:rowOff>
    </xdr:from>
    <xdr:to>
      <xdr:col>23</xdr:col>
      <xdr:colOff>800100</xdr:colOff>
      <xdr:row>42</xdr:row>
      <xdr:rowOff>171450</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17640300" y="8296275"/>
          <a:ext cx="419100" cy="523875"/>
        </a:xfrm>
        <a:prstGeom prst="line">
          <a:avLst/>
        </a:prstGeom>
        <a:noFill/>
        <a:ln w="19050">
          <a:solidFill>
            <a:srgbClr val="000000"/>
          </a:solidFill>
          <a:round/>
          <a:headEnd/>
          <a:tailEnd type="triangle" w="med" len="med"/>
        </a:ln>
      </xdr:spPr>
    </xdr:sp>
    <xdr:clientData/>
  </xdr:twoCellAnchor>
  <xdr:twoCellAnchor>
    <xdr:from>
      <xdr:col>23</xdr:col>
      <xdr:colOff>381000</xdr:colOff>
      <xdr:row>10</xdr:row>
      <xdr:rowOff>19050</xdr:rowOff>
    </xdr:from>
    <xdr:to>
      <xdr:col>23</xdr:col>
      <xdr:colOff>800100</xdr:colOff>
      <xdr:row>12</xdr:row>
      <xdr:rowOff>171450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H="1" flipV="1">
          <a:off x="15792450" y="285750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12</xdr:row>
      <xdr:rowOff>171450</xdr:rowOff>
    </xdr:from>
    <xdr:to>
      <xdr:col>23</xdr:col>
      <xdr:colOff>819150</xdr:colOff>
      <xdr:row>14</xdr:row>
      <xdr:rowOff>104775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16230600" y="339090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247650</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12</xdr:row>
      <xdr:rowOff>142875</xdr:rowOff>
    </xdr:from>
    <xdr:to>
      <xdr:col>7</xdr:col>
      <xdr:colOff>57150</xdr:colOff>
      <xdr:row>14</xdr:row>
      <xdr:rowOff>180975</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flipV="1">
          <a:off x="6743700" y="3362325"/>
          <a:ext cx="0" cy="4191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10</xdr:row>
      <xdr:rowOff>9525</xdr:rowOff>
    </xdr:from>
    <xdr:to>
      <xdr:col>7</xdr:col>
      <xdr:colOff>57150</xdr:colOff>
      <xdr:row>12</xdr:row>
      <xdr:rowOff>180976</xdr:rowOff>
    </xdr:to>
    <xdr:cxnSp macro="">
      <xdr:nvCxnSpPr>
        <xdr:cNvPr id="7" name="Gerade Verbindung mit Pfeil 6">
          <a:extLst>
            <a:ext uri="{FF2B5EF4-FFF2-40B4-BE49-F238E27FC236}">
              <a16:creationId xmlns:a16="http://schemas.microsoft.com/office/drawing/2014/main" id="{00000000-0008-0000-0000-000007000000}"/>
            </a:ext>
          </a:extLst>
        </xdr:cNvPr>
        <xdr:cNvCxnSpPr/>
      </xdr:nvCxnSpPr>
      <xdr:spPr>
        <a:xfrm flipV="1">
          <a:off x="6743700" y="2847975"/>
          <a:ext cx="0" cy="5524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209550</xdr:colOff>
      <xdr:row>12</xdr:row>
      <xdr:rowOff>180975</xdr:rowOff>
    </xdr:from>
    <xdr:to>
      <xdr:col>7</xdr:col>
      <xdr:colOff>209550</xdr:colOff>
      <xdr:row>14</xdr:row>
      <xdr:rowOff>180975</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flipV="1">
          <a:off x="6896100" y="3400425"/>
          <a:ext cx="0" cy="38100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209550</xdr:colOff>
      <xdr:row>10</xdr:row>
      <xdr:rowOff>19050</xdr:rowOff>
    </xdr:from>
    <xdr:to>
      <xdr:col>7</xdr:col>
      <xdr:colOff>209550</xdr:colOff>
      <xdr:row>12</xdr:row>
      <xdr:rowOff>171450</xdr:rowOff>
    </xdr:to>
    <xdr:cxnSp macro="">
      <xdr:nvCxnSpPr>
        <xdr:cNvPr id="12" name="Gerade Verbindung mit Pfeil 11">
          <a:extLst>
            <a:ext uri="{FF2B5EF4-FFF2-40B4-BE49-F238E27FC236}">
              <a16:creationId xmlns:a16="http://schemas.microsoft.com/office/drawing/2014/main" id="{00000000-0008-0000-0000-00000C000000}"/>
            </a:ext>
          </a:extLst>
        </xdr:cNvPr>
        <xdr:cNvCxnSpPr/>
      </xdr:nvCxnSpPr>
      <xdr:spPr>
        <a:xfrm flipV="1">
          <a:off x="6896100" y="2857500"/>
          <a:ext cx="0" cy="53340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9</xdr:col>
          <xdr:colOff>466725</xdr:colOff>
          <xdr:row>29</xdr:row>
          <xdr:rowOff>180975</xdr:rowOff>
        </xdr:to>
        <xdr:pic>
          <xdr:nvPicPr>
            <xdr:cNvPr id="86" name="Grafik 85">
              <a:extLst>
                <a:ext uri="{FF2B5EF4-FFF2-40B4-BE49-F238E27FC236}">
                  <a16:creationId xmlns:a16="http://schemas.microsoft.com/office/drawing/2014/main" id="{00000000-0008-0000-0000-000056000000}"/>
                </a:ext>
              </a:extLst>
            </xdr:cNvPr>
            <xdr:cNvPicPr>
              <a:picLocks noChangeAspect="1" noChangeArrowheads="1"/>
              <a:extLst>
                <a:ext uri="{84589F7E-364E-4C9E-8A38-B11213B215E9}">
                  <a14:cameraTool cellRange="[1]Form2!$D$19:$E$22" spid="_x0000_s113928"/>
                </a:ext>
              </a:extLst>
            </xdr:cNvPicPr>
          </xdr:nvPicPr>
          <xdr:blipFill>
            <a:blip xmlns:r="http://schemas.openxmlformats.org/officeDocument/2006/relationships" r:embed="rId2"/>
            <a:srcRect/>
            <a:stretch>
              <a:fillRect/>
            </a:stretch>
          </xdr:blipFill>
          <xdr:spPr bwMode="auto">
            <a:xfrm>
              <a:off x="6686550" y="5695950"/>
              <a:ext cx="942975" cy="942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10</xdr:col>
          <xdr:colOff>0</xdr:colOff>
          <xdr:row>25</xdr:row>
          <xdr:rowOff>0</xdr:rowOff>
        </xdr:to>
        <xdr:pic>
          <xdr:nvPicPr>
            <xdr:cNvPr id="87" name="Grafik 86">
              <a:extLst>
                <a:ext uri="{FF2B5EF4-FFF2-40B4-BE49-F238E27FC236}">
                  <a16:creationId xmlns:a16="http://schemas.microsoft.com/office/drawing/2014/main" id="{00000000-0008-0000-0000-000057000000}"/>
                </a:ext>
              </a:extLst>
            </xdr:cNvPr>
            <xdr:cNvPicPr>
              <a:picLocks noChangeAspect="1" noChangeArrowheads="1"/>
              <a:extLst>
                <a:ext uri="{84589F7E-364E-4C9E-8A38-B11213B215E9}">
                  <a14:cameraTool cellRange="[1]Form2!$D$15:$E$18" spid="_x0000_s113929"/>
                </a:ext>
              </a:extLst>
            </xdr:cNvPicPr>
          </xdr:nvPicPr>
          <xdr:blipFill>
            <a:blip xmlns:r="http://schemas.openxmlformats.org/officeDocument/2006/relationships" r:embed="rId3"/>
            <a:srcRect/>
            <a:stretch>
              <a:fillRect/>
            </a:stretch>
          </xdr:blipFill>
          <xdr:spPr bwMode="auto">
            <a:xfrm>
              <a:off x="6686550" y="4743450"/>
              <a:ext cx="952500" cy="952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9</xdr:col>
          <xdr:colOff>466725</xdr:colOff>
          <xdr:row>19</xdr:row>
          <xdr:rowOff>180975</xdr:rowOff>
        </xdr:to>
        <xdr:pic>
          <xdr:nvPicPr>
            <xdr:cNvPr id="92" name="Grafik 91">
              <a:extLst>
                <a:ext uri="{FF2B5EF4-FFF2-40B4-BE49-F238E27FC236}">
                  <a16:creationId xmlns:a16="http://schemas.microsoft.com/office/drawing/2014/main" id="{00000000-0008-0000-0000-00005C000000}"/>
                </a:ext>
              </a:extLst>
            </xdr:cNvPr>
            <xdr:cNvPicPr>
              <a:picLocks noChangeAspect="1" noChangeArrowheads="1"/>
              <a:extLst>
                <a:ext uri="{84589F7E-364E-4C9E-8A38-B11213B215E9}">
                  <a14:cameraTool cellRange="[1]Form2!$D$11:$E$14" spid="_x0000_s113930"/>
                </a:ext>
              </a:extLst>
            </xdr:cNvPicPr>
          </xdr:nvPicPr>
          <xdr:blipFill>
            <a:blip xmlns:r="http://schemas.openxmlformats.org/officeDocument/2006/relationships" r:embed="rId4"/>
            <a:srcRect/>
            <a:stretch>
              <a:fillRect/>
            </a:stretch>
          </xdr:blipFill>
          <xdr:spPr bwMode="auto">
            <a:xfrm>
              <a:off x="6686550" y="3790950"/>
              <a:ext cx="942975" cy="9429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97155</xdr:colOff>
      <xdr:row>32</xdr:row>
      <xdr:rowOff>161925</xdr:rowOff>
    </xdr:from>
    <xdr:to>
      <xdr:col>7</xdr:col>
      <xdr:colOff>106680</xdr:colOff>
      <xdr:row>34</xdr:row>
      <xdr:rowOff>180975</xdr:rowOff>
    </xdr:to>
    <xdr:cxnSp macro="">
      <xdr:nvCxnSpPr>
        <xdr:cNvPr id="23" name="Gerade Verbindung mit Pfeil 22">
          <a:extLst>
            <a:ext uri="{FF2B5EF4-FFF2-40B4-BE49-F238E27FC236}">
              <a16:creationId xmlns:a16="http://schemas.microsoft.com/office/drawing/2014/main" id="{00000000-0008-0000-0000-000017000000}"/>
            </a:ext>
          </a:extLst>
        </xdr:cNvPr>
        <xdr:cNvCxnSpPr/>
      </xdr:nvCxnSpPr>
      <xdr:spPr>
        <a:xfrm flipV="1">
          <a:off x="6985635" y="7187565"/>
          <a:ext cx="9525" cy="400050"/>
        </a:xfrm>
        <a:prstGeom prst="straightConnector1">
          <a:avLst/>
        </a:prstGeom>
        <a:ln w="28575">
          <a:solidFill>
            <a:srgbClr val="0070C0"/>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99060</xdr:colOff>
      <xdr:row>29</xdr:row>
      <xdr:rowOff>180976</xdr:rowOff>
    </xdr:from>
    <xdr:to>
      <xdr:col>8</xdr:col>
      <xdr:colOff>19050</xdr:colOff>
      <xdr:row>32</xdr:row>
      <xdr:rowOff>163830</xdr:rowOff>
    </xdr:to>
    <xdr:cxnSp macro="">
      <xdr:nvCxnSpPr>
        <xdr:cNvPr id="25" name="Gerade Verbindung mit Pfeil 24">
          <a:extLst>
            <a:ext uri="{FF2B5EF4-FFF2-40B4-BE49-F238E27FC236}">
              <a16:creationId xmlns:a16="http://schemas.microsoft.com/office/drawing/2014/main" id="{00000000-0008-0000-0000-000019000000}"/>
            </a:ext>
          </a:extLst>
        </xdr:cNvPr>
        <xdr:cNvCxnSpPr/>
      </xdr:nvCxnSpPr>
      <xdr:spPr>
        <a:xfrm flipV="1">
          <a:off x="6987540" y="6635116"/>
          <a:ext cx="163830" cy="554354"/>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30</xdr:row>
      <xdr:rowOff>19050</xdr:rowOff>
    </xdr:from>
    <xdr:to>
      <xdr:col>9</xdr:col>
      <xdr:colOff>228600</xdr:colOff>
      <xdr:row>35</xdr:row>
      <xdr:rowOff>9525</xdr:rowOff>
    </xdr:to>
    <xdr:cxnSp macro="">
      <xdr:nvCxnSpPr>
        <xdr:cNvPr id="27" name="Gerade Verbindung mit Pfeil 26">
          <a:extLst>
            <a:ext uri="{FF2B5EF4-FFF2-40B4-BE49-F238E27FC236}">
              <a16:creationId xmlns:a16="http://schemas.microsoft.com/office/drawing/2014/main" id="{00000000-0008-0000-0000-00001B000000}"/>
            </a:ext>
          </a:extLst>
        </xdr:cNvPr>
        <xdr:cNvCxnSpPr/>
      </xdr:nvCxnSpPr>
      <xdr:spPr>
        <a:xfrm flipV="1">
          <a:off x="7391400" y="6667500"/>
          <a:ext cx="0" cy="942975"/>
        </a:xfrm>
        <a:prstGeom prst="straightConnector1">
          <a:avLst/>
        </a:prstGeom>
        <a:ln w="28575">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37</xdr:row>
      <xdr:rowOff>171450</xdr:rowOff>
    </xdr:from>
    <xdr:to>
      <xdr:col>7</xdr:col>
      <xdr:colOff>95250</xdr:colOff>
      <xdr:row>39</xdr:row>
      <xdr:rowOff>161925</xdr:rowOff>
    </xdr:to>
    <xdr:cxnSp macro="">
      <xdr:nvCxnSpPr>
        <xdr:cNvPr id="30" name="Gerade Verbindung mit Pfeil 29">
          <a:extLst>
            <a:ext uri="{FF2B5EF4-FFF2-40B4-BE49-F238E27FC236}">
              <a16:creationId xmlns:a16="http://schemas.microsoft.com/office/drawing/2014/main" id="{00000000-0008-0000-0000-00001E000000}"/>
            </a:ext>
          </a:extLst>
        </xdr:cNvPr>
        <xdr:cNvCxnSpPr/>
      </xdr:nvCxnSpPr>
      <xdr:spPr>
        <a:xfrm flipV="1">
          <a:off x="6781800" y="8153400"/>
          <a:ext cx="0" cy="371475"/>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10</xdr:col>
          <xdr:colOff>0</xdr:colOff>
          <xdr:row>45</xdr:row>
          <xdr:rowOff>0</xdr:rowOff>
        </xdr:to>
        <xdr:pic>
          <xdr:nvPicPr>
            <xdr:cNvPr id="112" name="Grafik 111">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1]Form2!$D$31:$E$34" spid="_x0000_s113931"/>
                </a:ext>
              </a:extLst>
            </xdr:cNvPicPr>
          </xdr:nvPicPr>
          <xdr:blipFill>
            <a:blip xmlns:r="http://schemas.openxmlformats.org/officeDocument/2006/relationships" r:embed="rId5"/>
            <a:srcRect/>
            <a:stretch>
              <a:fillRect/>
            </a:stretch>
          </xdr:blipFill>
          <xdr:spPr bwMode="auto">
            <a:xfrm>
              <a:off x="6686550" y="8553450"/>
              <a:ext cx="952500" cy="952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2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eller/AppData/Local/Temp/CMIAXIOMA/View_befaaca99c814d6f88f36bfd857abd5d/wf11_NaiS_Form1-5_0908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sheetName val="Form 2 Rück"/>
      <sheetName val="Form 3"/>
      <sheetName val="Form 4"/>
      <sheetName val="Form 5"/>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59"/>
  <sheetViews>
    <sheetView showGridLines="0" tabSelected="1" zoomScale="85" zoomScaleNormal="85" zoomScaleSheetLayoutView="115" workbookViewId="0">
      <selection activeCell="J6" sqref="J6"/>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12.85546875" style="8" customWidth="1"/>
    <col min="7" max="7" width="11.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6"/>
      <c r="I1" s="226"/>
      <c r="J1" s="226"/>
      <c r="K1" s="226"/>
      <c r="L1" s="226"/>
      <c r="M1" s="227"/>
      <c r="N1" s="155"/>
      <c r="O1" s="155"/>
      <c r="P1" s="155"/>
      <c r="Q1" s="155"/>
      <c r="R1" s="155"/>
      <c r="S1" s="155"/>
      <c r="T1" s="155"/>
      <c r="U1" s="155"/>
      <c r="V1" s="219" t="s">
        <v>299</v>
      </c>
      <c r="W1" s="223"/>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8" t="s">
        <v>519</v>
      </c>
      <c r="W2" s="66"/>
    </row>
    <row r="3" spans="1:24" s="11" customFormat="1" ht="22.5" customHeight="1" thickTop="1" thickBot="1" x14ac:dyDescent="0.3">
      <c r="A3" s="160"/>
      <c r="B3" s="239" t="s">
        <v>479</v>
      </c>
      <c r="C3" s="350" t="s">
        <v>490</v>
      </c>
      <c r="D3" s="350"/>
      <c r="E3" s="350"/>
      <c r="F3" s="350"/>
      <c r="G3" s="350"/>
      <c r="H3" s="350"/>
      <c r="I3" s="351"/>
      <c r="J3" s="228" t="s">
        <v>6</v>
      </c>
      <c r="K3" s="228"/>
      <c r="L3" s="363" t="s">
        <v>541</v>
      </c>
      <c r="M3" s="364"/>
      <c r="N3" s="364"/>
      <c r="O3" s="364"/>
      <c r="P3" s="364"/>
      <c r="Q3" s="364"/>
      <c r="R3" s="364"/>
      <c r="S3" s="364"/>
      <c r="T3" s="364"/>
      <c r="U3" s="364"/>
      <c r="V3" s="365"/>
      <c r="W3" s="224"/>
    </row>
    <row r="4" spans="1:24" s="11" customFormat="1" ht="22.5" customHeight="1" thickBot="1" x14ac:dyDescent="0.3">
      <c r="A4" s="160"/>
      <c r="B4" s="240" t="s">
        <v>480</v>
      </c>
      <c r="C4" s="352">
        <v>11</v>
      </c>
      <c r="D4" s="353"/>
      <c r="E4" s="353"/>
      <c r="F4" s="353"/>
      <c r="G4" s="353"/>
      <c r="H4" s="353"/>
      <c r="I4" s="354"/>
      <c r="J4" s="229" t="s">
        <v>7</v>
      </c>
      <c r="K4" s="238"/>
      <c r="L4" s="366" t="s">
        <v>543</v>
      </c>
      <c r="M4" s="367"/>
      <c r="N4" s="367"/>
      <c r="O4" s="367"/>
      <c r="P4" s="367"/>
      <c r="Q4" s="367"/>
      <c r="R4" s="367"/>
      <c r="S4" s="367"/>
      <c r="T4" s="367"/>
      <c r="U4" s="367"/>
      <c r="V4" s="368"/>
      <c r="W4" s="224"/>
      <c r="X4" s="269"/>
    </row>
    <row r="5" spans="1:24" s="11" customFormat="1" ht="22.5" customHeight="1" thickTop="1" thickBot="1" x14ac:dyDescent="0.25">
      <c r="A5" s="160"/>
      <c r="B5" s="355" t="s">
        <v>175</v>
      </c>
      <c r="C5" s="356"/>
      <c r="D5" s="185"/>
      <c r="E5" s="220"/>
      <c r="F5" s="220"/>
      <c r="G5" s="221"/>
      <c r="H5" s="221"/>
      <c r="I5" s="221"/>
      <c r="J5" s="221"/>
      <c r="K5" s="236"/>
      <c r="L5" s="221"/>
      <c r="M5" s="230"/>
      <c r="N5" s="230"/>
      <c r="O5" s="230"/>
      <c r="P5" s="230"/>
      <c r="Q5" s="230"/>
      <c r="R5" s="379" t="s">
        <v>313</v>
      </c>
      <c r="S5" s="380"/>
      <c r="T5" s="380"/>
      <c r="U5" s="231" t="str">
        <f>IF(STAOGR_NATGEF!C5=""," -",STAOGR_NATGEF!C5)</f>
        <v>22</v>
      </c>
      <c r="V5" s="232"/>
      <c r="W5" s="66"/>
      <c r="X5" s="270"/>
    </row>
    <row r="6" spans="1:24" s="12" customFormat="1" ht="22.5" customHeight="1" thickBot="1" x14ac:dyDescent="0.3">
      <c r="A6" s="161"/>
      <c r="B6" s="357" t="s">
        <v>41</v>
      </c>
      <c r="C6" s="358"/>
      <c r="D6" s="267" t="s">
        <v>540</v>
      </c>
      <c r="E6" s="220"/>
      <c r="F6" s="220"/>
      <c r="G6" s="221"/>
      <c r="H6" s="221"/>
      <c r="I6" s="221"/>
      <c r="J6" s="268" t="s">
        <v>542</v>
      </c>
      <c r="K6" s="236"/>
      <c r="L6" s="221"/>
      <c r="M6" s="221"/>
      <c r="N6" s="221"/>
      <c r="O6" s="221"/>
      <c r="P6" s="221"/>
      <c r="Q6" s="221"/>
      <c r="R6" s="233"/>
      <c r="S6" s="385" t="s">
        <v>481</v>
      </c>
      <c r="T6" s="385"/>
      <c r="U6" s="385"/>
      <c r="V6" s="386"/>
      <c r="W6" s="66"/>
      <c r="X6" s="270"/>
    </row>
    <row r="7" spans="1:24" ht="15.75" customHeight="1" thickBot="1" x14ac:dyDescent="0.25">
      <c r="A7" s="154"/>
      <c r="B7" s="359" t="s">
        <v>487</v>
      </c>
      <c r="C7" s="360"/>
      <c r="D7" s="360"/>
      <c r="E7" s="360"/>
      <c r="F7" s="360"/>
      <c r="G7" s="360"/>
      <c r="H7" s="360"/>
      <c r="I7" s="360"/>
      <c r="J7" s="360"/>
      <c r="K7" s="361"/>
      <c r="L7" s="360"/>
      <c r="M7" s="362"/>
      <c r="N7" s="369"/>
      <c r="O7" s="370"/>
      <c r="P7" s="370"/>
      <c r="Q7" s="371"/>
      <c r="R7" s="234"/>
      <c r="S7" s="387" t="s">
        <v>482</v>
      </c>
      <c r="T7" s="387"/>
      <c r="U7" s="387"/>
      <c r="V7" s="388"/>
      <c r="W7" s="66"/>
      <c r="X7" s="271"/>
    </row>
    <row r="8" spans="1:24" ht="24.75" customHeight="1" x14ac:dyDescent="0.2">
      <c r="A8" s="154"/>
      <c r="B8" s="335" t="s">
        <v>10</v>
      </c>
      <c r="C8" s="398" t="s">
        <v>28</v>
      </c>
      <c r="D8" s="335" t="s">
        <v>29</v>
      </c>
      <c r="E8" s="394"/>
      <c r="F8" s="345" t="s">
        <v>532</v>
      </c>
      <c r="G8" s="346"/>
      <c r="H8" s="335" t="s">
        <v>171</v>
      </c>
      <c r="I8" s="336"/>
      <c r="J8" s="337"/>
      <c r="K8" s="332" t="s">
        <v>485</v>
      </c>
      <c r="L8" s="335" t="s">
        <v>533</v>
      </c>
      <c r="M8" s="342"/>
      <c r="N8" s="345" t="s">
        <v>486</v>
      </c>
      <c r="O8" s="389"/>
      <c r="P8" s="389"/>
      <c r="Q8" s="390"/>
      <c r="R8" s="283" t="s">
        <v>170</v>
      </c>
      <c r="S8" s="381" t="s">
        <v>483</v>
      </c>
      <c r="T8" s="381"/>
      <c r="U8" s="381"/>
      <c r="V8" s="382"/>
      <c r="W8" s="66"/>
      <c r="X8" s="225" t="s">
        <v>2</v>
      </c>
    </row>
    <row r="9" spans="1:24" ht="16.5" customHeight="1" x14ac:dyDescent="0.2">
      <c r="A9" s="154"/>
      <c r="B9" s="335"/>
      <c r="C9" s="398"/>
      <c r="D9" s="395"/>
      <c r="E9" s="394"/>
      <c r="F9" s="347"/>
      <c r="G9" s="346"/>
      <c r="H9" s="163"/>
      <c r="I9" s="338" t="s">
        <v>172</v>
      </c>
      <c r="J9" s="339"/>
      <c r="K9" s="333"/>
      <c r="L9" s="335"/>
      <c r="M9" s="342"/>
      <c r="N9" s="345"/>
      <c r="O9" s="389"/>
      <c r="P9" s="389"/>
      <c r="Q9" s="390"/>
      <c r="R9" s="284"/>
      <c r="S9" s="381"/>
      <c r="T9" s="381"/>
      <c r="U9" s="381"/>
      <c r="V9" s="382"/>
      <c r="W9" s="66"/>
      <c r="X9" s="330" t="s">
        <v>3</v>
      </c>
    </row>
    <row r="10" spans="1:24" ht="16.5" customHeight="1" thickBot="1" x14ac:dyDescent="0.25">
      <c r="A10" s="154"/>
      <c r="B10" s="343"/>
      <c r="C10" s="399"/>
      <c r="D10" s="396"/>
      <c r="E10" s="397"/>
      <c r="F10" s="348"/>
      <c r="G10" s="349"/>
      <c r="H10" s="165"/>
      <c r="I10" s="340" t="s">
        <v>173</v>
      </c>
      <c r="J10" s="341"/>
      <c r="K10" s="334"/>
      <c r="L10" s="343"/>
      <c r="M10" s="344"/>
      <c r="N10" s="391"/>
      <c r="O10" s="392"/>
      <c r="P10" s="392"/>
      <c r="Q10" s="393"/>
      <c r="R10" s="285"/>
      <c r="S10" s="383"/>
      <c r="T10" s="383"/>
      <c r="U10" s="383"/>
      <c r="V10" s="384"/>
      <c r="W10" s="66"/>
      <c r="X10" s="331"/>
    </row>
    <row r="11" spans="1:24" ht="15" customHeight="1" x14ac:dyDescent="0.2">
      <c r="A11" s="154"/>
      <c r="B11" s="166" t="s">
        <v>13</v>
      </c>
      <c r="C11" s="272" t="str">
        <f>IF((OR(STAOGR_NATGEF!$A$9=1,STAOGR_NATGEF!$A$23=1)),"Bitte Standortsgruppe und Naturgefahr wählen",CONCATENATE(VLOOKUP(STAOGR_NATGEF!$A$9,Staotyp_minimal!$A$3:$I$9,3,FALSE),"
",VLOOKUP(STAOGR_NATGEF!$A$23,Natgef_minimal!$A$3:$I$18,3,FALSE)))</f>
        <v xml:space="preserve">Bu  30 - 80%
Ta  10 - 60%
Fi  0 - 30%
BAh Samenbäume - 60%
Rutschung: Ta  20 - 60%
Lawine: Immergrüne Ndb  30 - 70%
</v>
      </c>
      <c r="D11" s="275" t="str">
        <f>IF((OR(STAOGR_NATGEF!$A$9=1,STAOGR_NATGEF!$A$23=1)),"Bitte Standortsgruppe und Naturgefahr wählen",CONCATENATE(VLOOKUP(STAOGR_NATGEF!$A$9,Staotyp_ideal!$A$3:$I$9,3,FALSE),"
",VLOOKUP(STAOGR_NATGEF!$A$23,Natgef_ideal!$A$3:$I$18,3,FALSE)))</f>
        <v xml:space="preserve">Bu  40 - 60%
Ta  30 - 50%
Fi  0 - 20%
BaH/Es  10 - 30%
</v>
      </c>
      <c r="E11" s="276"/>
      <c r="F11" s="324" t="s">
        <v>497</v>
      </c>
      <c r="G11" s="325"/>
      <c r="H11" s="186"/>
      <c r="I11" s="187"/>
      <c r="J11" s="188"/>
      <c r="K11" s="301"/>
      <c r="L11" s="301"/>
      <c r="M11" s="294"/>
      <c r="N11" s="301"/>
      <c r="O11" s="293"/>
      <c r="P11" s="293"/>
      <c r="Q11" s="294"/>
      <c r="R11" s="286"/>
      <c r="S11" s="292"/>
      <c r="T11" s="293"/>
      <c r="U11" s="293"/>
      <c r="V11" s="294"/>
      <c r="W11" s="66"/>
      <c r="X11" s="188"/>
    </row>
    <row r="12" spans="1:24" ht="15" customHeight="1" x14ac:dyDescent="0.2">
      <c r="A12" s="154"/>
      <c r="B12" s="167" t="s">
        <v>14</v>
      </c>
      <c r="C12" s="273"/>
      <c r="D12" s="277"/>
      <c r="E12" s="278"/>
      <c r="F12" s="326"/>
      <c r="G12" s="327"/>
      <c r="H12" s="189"/>
      <c r="I12" s="190"/>
      <c r="J12" s="191"/>
      <c r="K12" s="303"/>
      <c r="L12" s="303"/>
      <c r="M12" s="297"/>
      <c r="N12" s="303"/>
      <c r="O12" s="296"/>
      <c r="P12" s="296"/>
      <c r="Q12" s="297"/>
      <c r="R12" s="287"/>
      <c r="S12" s="295"/>
      <c r="T12" s="296"/>
      <c r="U12" s="296"/>
      <c r="V12" s="297"/>
      <c r="W12" s="66"/>
      <c r="X12" s="191"/>
    </row>
    <row r="13" spans="1:24" ht="15" customHeight="1" x14ac:dyDescent="0.2">
      <c r="A13" s="154"/>
      <c r="B13" s="167"/>
      <c r="C13" s="273"/>
      <c r="D13" s="277"/>
      <c r="E13" s="278"/>
      <c r="F13" s="326"/>
      <c r="G13" s="327"/>
      <c r="H13" s="192"/>
      <c r="I13" s="193"/>
      <c r="J13" s="194"/>
      <c r="K13" s="303"/>
      <c r="L13" s="303"/>
      <c r="M13" s="297"/>
      <c r="N13" s="303"/>
      <c r="O13" s="296"/>
      <c r="P13" s="296"/>
      <c r="Q13" s="297"/>
      <c r="R13" s="287"/>
      <c r="S13" s="295"/>
      <c r="T13" s="296"/>
      <c r="U13" s="296"/>
      <c r="V13" s="297"/>
      <c r="W13" s="66"/>
      <c r="X13" s="194"/>
    </row>
    <row r="14" spans="1:24" ht="15" customHeight="1" x14ac:dyDescent="0.2">
      <c r="A14" s="154"/>
      <c r="B14" s="168"/>
      <c r="C14" s="273"/>
      <c r="D14" s="277"/>
      <c r="E14" s="278"/>
      <c r="F14" s="326"/>
      <c r="G14" s="327"/>
      <c r="H14" s="195"/>
      <c r="I14" s="196"/>
      <c r="J14" s="197"/>
      <c r="K14" s="303"/>
      <c r="L14" s="303"/>
      <c r="M14" s="297"/>
      <c r="N14" s="303"/>
      <c r="O14" s="296"/>
      <c r="P14" s="296"/>
      <c r="Q14" s="297"/>
      <c r="R14" s="287"/>
      <c r="S14" s="295"/>
      <c r="T14" s="296"/>
      <c r="U14" s="296"/>
      <c r="V14" s="297"/>
      <c r="W14" s="66"/>
      <c r="X14" s="197"/>
    </row>
    <row r="15" spans="1:24" ht="15" customHeight="1" thickBot="1" x14ac:dyDescent="0.25">
      <c r="A15" s="154"/>
      <c r="B15" s="164"/>
      <c r="C15" s="274"/>
      <c r="D15" s="279"/>
      <c r="E15" s="280"/>
      <c r="F15" s="328"/>
      <c r="G15" s="329"/>
      <c r="H15" s="198"/>
      <c r="I15" s="199"/>
      <c r="J15" s="200"/>
      <c r="K15" s="305"/>
      <c r="L15" s="305"/>
      <c r="M15" s="300"/>
      <c r="N15" s="305"/>
      <c r="O15" s="299"/>
      <c r="P15" s="299"/>
      <c r="Q15" s="300"/>
      <c r="R15" s="288"/>
      <c r="S15" s="298"/>
      <c r="T15" s="299"/>
      <c r="U15" s="299"/>
      <c r="V15" s="300"/>
      <c r="W15" s="66"/>
      <c r="X15" s="200"/>
    </row>
    <row r="16" spans="1:24" ht="15" customHeight="1" x14ac:dyDescent="0.2">
      <c r="A16" s="154"/>
      <c r="B16" s="169" t="s">
        <v>32</v>
      </c>
      <c r="C16" s="272"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75"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76"/>
      <c r="F16" s="323" t="s">
        <v>508</v>
      </c>
      <c r="G16" s="402" t="s">
        <v>509</v>
      </c>
      <c r="H16" s="186"/>
      <c r="I16" s="187"/>
      <c r="J16" s="188"/>
      <c r="K16" s="301"/>
      <c r="L16" s="301" t="s">
        <v>534</v>
      </c>
      <c r="M16" s="294"/>
      <c r="N16" s="301"/>
      <c r="O16" s="293"/>
      <c r="P16" s="293"/>
      <c r="Q16" s="302"/>
      <c r="R16" s="286"/>
      <c r="S16" s="292"/>
      <c r="T16" s="293"/>
      <c r="U16" s="293"/>
      <c r="V16" s="294"/>
      <c r="W16" s="66"/>
      <c r="X16" s="188"/>
    </row>
    <row r="17" spans="1:24" ht="15" customHeight="1" x14ac:dyDescent="0.2">
      <c r="A17" s="154"/>
      <c r="B17" s="170" t="s">
        <v>37</v>
      </c>
      <c r="C17" s="273"/>
      <c r="D17" s="277"/>
      <c r="E17" s="278"/>
      <c r="F17" s="400"/>
      <c r="G17" s="403"/>
      <c r="H17" s="189"/>
      <c r="I17" s="190"/>
      <c r="J17" s="191"/>
      <c r="K17" s="303"/>
      <c r="L17" s="303"/>
      <c r="M17" s="297"/>
      <c r="N17" s="303"/>
      <c r="O17" s="296"/>
      <c r="P17" s="296"/>
      <c r="Q17" s="304"/>
      <c r="R17" s="287"/>
      <c r="S17" s="295"/>
      <c r="T17" s="296"/>
      <c r="U17" s="296"/>
      <c r="V17" s="297"/>
      <c r="X17" s="191"/>
    </row>
    <row r="18" spans="1:24" ht="15" customHeight="1" x14ac:dyDescent="0.2">
      <c r="A18" s="154"/>
      <c r="B18" s="170"/>
      <c r="C18" s="273"/>
      <c r="D18" s="277"/>
      <c r="E18" s="278"/>
      <c r="F18" s="400"/>
      <c r="G18" s="403"/>
      <c r="H18" s="192"/>
      <c r="I18" s="193"/>
      <c r="J18" s="194"/>
      <c r="K18" s="303"/>
      <c r="L18" s="303"/>
      <c r="M18" s="297"/>
      <c r="N18" s="303"/>
      <c r="O18" s="296"/>
      <c r="P18" s="296"/>
      <c r="Q18" s="304"/>
      <c r="R18" s="287"/>
      <c r="S18" s="295"/>
      <c r="T18" s="296"/>
      <c r="U18" s="296"/>
      <c r="V18" s="297"/>
      <c r="W18" s="222"/>
      <c r="X18" s="194"/>
    </row>
    <row r="19" spans="1:24" ht="15" customHeight="1" x14ac:dyDescent="0.2">
      <c r="A19" s="154"/>
      <c r="B19" s="168"/>
      <c r="C19" s="273"/>
      <c r="D19" s="277"/>
      <c r="E19" s="278"/>
      <c r="F19" s="400"/>
      <c r="G19" s="403"/>
      <c r="H19" s="195"/>
      <c r="I19" s="196"/>
      <c r="J19" s="197"/>
      <c r="K19" s="303"/>
      <c r="L19" s="303"/>
      <c r="M19" s="297"/>
      <c r="N19" s="303"/>
      <c r="O19" s="296"/>
      <c r="P19" s="296"/>
      <c r="Q19" s="304"/>
      <c r="R19" s="287"/>
      <c r="S19" s="295"/>
      <c r="T19" s="296"/>
      <c r="U19" s="296"/>
      <c r="V19" s="297"/>
      <c r="W19" s="66"/>
      <c r="X19" s="197"/>
    </row>
    <row r="20" spans="1:24" ht="15" customHeight="1" thickBot="1" x14ac:dyDescent="0.25">
      <c r="A20" s="154"/>
      <c r="B20" s="164"/>
      <c r="C20" s="274"/>
      <c r="D20" s="279"/>
      <c r="E20" s="280"/>
      <c r="F20" s="401"/>
      <c r="G20" s="404"/>
      <c r="H20" s="198"/>
      <c r="I20" s="199"/>
      <c r="J20" s="200"/>
      <c r="K20" s="305"/>
      <c r="L20" s="305"/>
      <c r="M20" s="300"/>
      <c r="N20" s="305"/>
      <c r="O20" s="299"/>
      <c r="P20" s="299"/>
      <c r="Q20" s="306"/>
      <c r="R20" s="288"/>
      <c r="S20" s="298"/>
      <c r="T20" s="299"/>
      <c r="U20" s="299"/>
      <c r="V20" s="300"/>
      <c r="W20" s="66"/>
      <c r="X20" s="200"/>
    </row>
    <row r="21" spans="1:24" ht="15" customHeight="1" x14ac:dyDescent="0.2">
      <c r="A21" s="154"/>
      <c r="B21" s="171" t="s">
        <v>33</v>
      </c>
      <c r="C21" s="272" t="s">
        <v>536</v>
      </c>
      <c r="D21" s="275" t="s">
        <v>537</v>
      </c>
      <c r="E21" s="276"/>
      <c r="F21" s="323" t="s">
        <v>510</v>
      </c>
      <c r="G21" s="405" t="s">
        <v>518</v>
      </c>
      <c r="H21" s="186"/>
      <c r="I21" s="187"/>
      <c r="J21" s="188"/>
      <c r="K21" s="289" t="s">
        <v>488</v>
      </c>
      <c r="L21" s="316" t="s">
        <v>489</v>
      </c>
      <c r="M21" s="317"/>
      <c r="N21" s="301"/>
      <c r="O21" s="293"/>
      <c r="P21" s="293"/>
      <c r="Q21" s="302"/>
      <c r="R21" s="286"/>
      <c r="S21" s="292"/>
      <c r="T21" s="293"/>
      <c r="U21" s="293"/>
      <c r="V21" s="294"/>
      <c r="W21" s="66"/>
      <c r="X21" s="188"/>
    </row>
    <row r="22" spans="1:24" ht="15" customHeight="1" x14ac:dyDescent="0.2">
      <c r="A22" s="154"/>
      <c r="B22" s="172" t="s">
        <v>15</v>
      </c>
      <c r="C22" s="273"/>
      <c r="D22" s="277"/>
      <c r="E22" s="278"/>
      <c r="F22" s="400"/>
      <c r="G22" s="406"/>
      <c r="H22" s="189"/>
      <c r="I22" s="190"/>
      <c r="J22" s="191"/>
      <c r="K22" s="290"/>
      <c r="L22" s="318"/>
      <c r="M22" s="319"/>
      <c r="N22" s="303"/>
      <c r="O22" s="296"/>
      <c r="P22" s="296"/>
      <c r="Q22" s="304"/>
      <c r="R22" s="287"/>
      <c r="S22" s="295"/>
      <c r="T22" s="296"/>
      <c r="U22" s="296"/>
      <c r="V22" s="297"/>
      <c r="W22" s="66"/>
      <c r="X22" s="191"/>
    </row>
    <row r="23" spans="1:24" ht="15" customHeight="1" x14ac:dyDescent="0.2">
      <c r="A23" s="154"/>
      <c r="B23" s="173" t="s">
        <v>16</v>
      </c>
      <c r="C23" s="273"/>
      <c r="D23" s="277"/>
      <c r="E23" s="278"/>
      <c r="F23" s="400"/>
      <c r="G23" s="406"/>
      <c r="H23" s="192"/>
      <c r="I23" s="193"/>
      <c r="J23" s="194"/>
      <c r="K23" s="290"/>
      <c r="L23" s="320"/>
      <c r="M23" s="319"/>
      <c r="N23" s="303"/>
      <c r="O23" s="296"/>
      <c r="P23" s="296"/>
      <c r="Q23" s="304"/>
      <c r="R23" s="287"/>
      <c r="S23" s="295"/>
      <c r="T23" s="296"/>
      <c r="U23" s="296"/>
      <c r="V23" s="297"/>
      <c r="W23" s="66"/>
      <c r="X23" s="194"/>
    </row>
    <row r="24" spans="1:24" ht="15" customHeight="1" x14ac:dyDescent="0.2">
      <c r="A24" s="154"/>
      <c r="B24" s="174" t="s">
        <v>11</v>
      </c>
      <c r="C24" s="273"/>
      <c r="D24" s="277"/>
      <c r="E24" s="278"/>
      <c r="F24" s="400"/>
      <c r="G24" s="406"/>
      <c r="H24" s="195"/>
      <c r="I24" s="196"/>
      <c r="J24" s="197"/>
      <c r="K24" s="290"/>
      <c r="L24" s="320"/>
      <c r="M24" s="319"/>
      <c r="N24" s="303"/>
      <c r="O24" s="296"/>
      <c r="P24" s="296"/>
      <c r="Q24" s="304"/>
      <c r="R24" s="287"/>
      <c r="S24" s="295"/>
      <c r="T24" s="296"/>
      <c r="U24" s="296"/>
      <c r="V24" s="297"/>
      <c r="W24" s="66"/>
      <c r="X24" s="197"/>
    </row>
    <row r="25" spans="1:24" ht="15" customHeight="1" thickBot="1" x14ac:dyDescent="0.25">
      <c r="A25" s="154"/>
      <c r="B25" s="175"/>
      <c r="C25" s="274"/>
      <c r="D25" s="279"/>
      <c r="E25" s="280"/>
      <c r="F25" s="401"/>
      <c r="G25" s="407"/>
      <c r="H25" s="198"/>
      <c r="I25" s="199"/>
      <c r="J25" s="200"/>
      <c r="K25" s="291"/>
      <c r="L25" s="321"/>
      <c r="M25" s="322"/>
      <c r="N25" s="305"/>
      <c r="O25" s="299"/>
      <c r="P25" s="299"/>
      <c r="Q25" s="306"/>
      <c r="R25" s="288"/>
      <c r="S25" s="298"/>
      <c r="T25" s="299"/>
      <c r="U25" s="299"/>
      <c r="V25" s="300"/>
      <c r="W25" s="66"/>
      <c r="X25" s="200"/>
    </row>
    <row r="26" spans="1:24" ht="15" customHeight="1" x14ac:dyDescent="0.2">
      <c r="A26" s="154"/>
      <c r="B26" s="171" t="s">
        <v>34</v>
      </c>
      <c r="C26" s="272" t="s">
        <v>539</v>
      </c>
      <c r="D26" s="275" t="s">
        <v>538</v>
      </c>
      <c r="E26" s="276"/>
      <c r="F26" s="323" t="s">
        <v>511</v>
      </c>
      <c r="G26" s="405" t="s">
        <v>515</v>
      </c>
      <c r="H26" s="186"/>
      <c r="I26" s="187"/>
      <c r="J26" s="188"/>
      <c r="K26" s="301"/>
      <c r="L26" s="301"/>
      <c r="M26" s="294"/>
      <c r="N26" s="301"/>
      <c r="O26" s="293"/>
      <c r="P26" s="293"/>
      <c r="Q26" s="302"/>
      <c r="R26" s="286"/>
      <c r="S26" s="292"/>
      <c r="T26" s="293"/>
      <c r="U26" s="293"/>
      <c r="V26" s="294"/>
      <c r="W26" s="66"/>
      <c r="X26" s="188"/>
    </row>
    <row r="27" spans="1:24" ht="15" customHeight="1" x14ac:dyDescent="0.2">
      <c r="A27" s="154"/>
      <c r="B27" s="172" t="s">
        <v>12</v>
      </c>
      <c r="C27" s="273"/>
      <c r="D27" s="277"/>
      <c r="E27" s="278"/>
      <c r="F27" s="303"/>
      <c r="G27" s="406"/>
      <c r="H27" s="189"/>
      <c r="I27" s="190"/>
      <c r="J27" s="191"/>
      <c r="K27" s="303"/>
      <c r="L27" s="303"/>
      <c r="M27" s="297"/>
      <c r="N27" s="303"/>
      <c r="O27" s="296"/>
      <c r="P27" s="296"/>
      <c r="Q27" s="304"/>
      <c r="R27" s="287"/>
      <c r="S27" s="295"/>
      <c r="T27" s="296"/>
      <c r="U27" s="296"/>
      <c r="V27" s="297"/>
      <c r="W27" s="66"/>
      <c r="X27" s="191"/>
    </row>
    <row r="28" spans="1:24" ht="15" customHeight="1" x14ac:dyDescent="0.2">
      <c r="A28" s="154"/>
      <c r="B28" s="172" t="s">
        <v>17</v>
      </c>
      <c r="C28" s="273"/>
      <c r="D28" s="277"/>
      <c r="E28" s="278"/>
      <c r="F28" s="303"/>
      <c r="G28" s="406"/>
      <c r="H28" s="192"/>
      <c r="I28" s="193"/>
      <c r="J28" s="194"/>
      <c r="K28" s="303"/>
      <c r="L28" s="303"/>
      <c r="M28" s="297"/>
      <c r="N28" s="303"/>
      <c r="O28" s="296"/>
      <c r="P28" s="296"/>
      <c r="Q28" s="304"/>
      <c r="R28" s="287"/>
      <c r="S28" s="295"/>
      <c r="T28" s="296"/>
      <c r="U28" s="296"/>
      <c r="V28" s="297"/>
      <c r="W28" s="66"/>
      <c r="X28" s="194"/>
    </row>
    <row r="29" spans="1:24" ht="15" customHeight="1" x14ac:dyDescent="0.2">
      <c r="A29" s="154"/>
      <c r="B29" s="172" t="s">
        <v>18</v>
      </c>
      <c r="C29" s="273"/>
      <c r="D29" s="277"/>
      <c r="E29" s="278"/>
      <c r="F29" s="303"/>
      <c r="G29" s="406"/>
      <c r="H29" s="195"/>
      <c r="I29" s="196"/>
      <c r="J29" s="197"/>
      <c r="K29" s="303"/>
      <c r="L29" s="303"/>
      <c r="M29" s="297"/>
      <c r="N29" s="303"/>
      <c r="O29" s="296"/>
      <c r="P29" s="296"/>
      <c r="Q29" s="304"/>
      <c r="R29" s="287"/>
      <c r="S29" s="295"/>
      <c r="T29" s="296"/>
      <c r="U29" s="296"/>
      <c r="V29" s="297"/>
      <c r="W29" s="66"/>
      <c r="X29" s="197"/>
    </row>
    <row r="30" spans="1:24" ht="15" customHeight="1" thickBot="1" x14ac:dyDescent="0.25">
      <c r="A30" s="154"/>
      <c r="B30" s="175"/>
      <c r="C30" s="274"/>
      <c r="D30" s="279"/>
      <c r="E30" s="280"/>
      <c r="F30" s="305"/>
      <c r="G30" s="407"/>
      <c r="H30" s="198"/>
      <c r="I30" s="199"/>
      <c r="J30" s="200"/>
      <c r="K30" s="305"/>
      <c r="L30" s="305"/>
      <c r="M30" s="300"/>
      <c r="N30" s="305"/>
      <c r="O30" s="299"/>
      <c r="P30" s="299"/>
      <c r="Q30" s="306"/>
      <c r="R30" s="288"/>
      <c r="S30" s="298"/>
      <c r="T30" s="299"/>
      <c r="U30" s="299"/>
      <c r="V30" s="300"/>
      <c r="W30" s="66"/>
      <c r="X30" s="200"/>
    </row>
    <row r="31" spans="1:24" ht="15" customHeight="1" x14ac:dyDescent="0.2">
      <c r="A31" s="154"/>
      <c r="B31" s="171" t="s">
        <v>35</v>
      </c>
      <c r="C31" s="272" t="str">
        <f>IF((OR(STAOGR_NATGEF!$A$9=1,STAOGR_NATGEF!$A$23=1)),"Bitte Standortsgruppe und Naturgefahr wählen",CONCATENATE(VLOOKUP(STAOGR_NATGEF!$A$9,Staotyp_minimal!$A$3:$I$9,7,FALSE),"
",VLOOKUP(STAOGR_NATGEF!$A$23,Natgef_minimal!$A$3:$I$18,7,FALSE)))</f>
        <v xml:space="preserve">Fläche mit starker Vegetationskonkurrenz &lt; 1/3
</v>
      </c>
      <c r="D31" s="275" t="str">
        <f>IF((OR(STAOGR_NATGEF!$A$9=1,STAOGR_NATGEF!$A$23=1)),"Bitte Standortsgruppe und Naturgefahr wählen",CONCATENATE(VLOOKUP(STAOGR_NATGEF!$A$9,Staotyp_ideal!$A$3:$I$9,7,FALSE),"
",VLOOKUP(STAOGR_NATGEF!$A$23,Natgef_ideal!$A$3:$I$18,7,FALSE)))</f>
        <v xml:space="preserve">Fläche mit starker Vegetationskonkurrenz &lt; 1/4
</v>
      </c>
      <c r="E31" s="276"/>
      <c r="F31" s="323" t="s">
        <v>512</v>
      </c>
      <c r="G31" s="405" t="s">
        <v>520</v>
      </c>
      <c r="H31" s="186"/>
      <c r="I31" s="187"/>
      <c r="J31" s="188"/>
      <c r="K31" s="289" t="s">
        <v>491</v>
      </c>
      <c r="L31" s="301" t="s">
        <v>492</v>
      </c>
      <c r="M31" s="294"/>
      <c r="N31" s="301"/>
      <c r="O31" s="293"/>
      <c r="P31" s="293"/>
      <c r="Q31" s="302"/>
      <c r="R31" s="286"/>
      <c r="S31" s="292"/>
      <c r="T31" s="293"/>
      <c r="U31" s="293"/>
      <c r="V31" s="294"/>
      <c r="W31" s="66"/>
      <c r="X31" s="188"/>
    </row>
    <row r="32" spans="1:24" ht="15" customHeight="1" x14ac:dyDescent="0.2">
      <c r="A32" s="154"/>
      <c r="B32" s="176" t="s">
        <v>30</v>
      </c>
      <c r="C32" s="273"/>
      <c r="D32" s="277"/>
      <c r="E32" s="278"/>
      <c r="F32" s="303"/>
      <c r="G32" s="406"/>
      <c r="H32" s="189"/>
      <c r="I32" s="244" t="s">
        <v>496</v>
      </c>
      <c r="J32" s="191" t="s">
        <v>498</v>
      </c>
      <c r="K32" s="290"/>
      <c r="L32" s="303"/>
      <c r="M32" s="297"/>
      <c r="N32" s="303"/>
      <c r="O32" s="296"/>
      <c r="P32" s="296"/>
      <c r="Q32" s="304"/>
      <c r="R32" s="287"/>
      <c r="S32" s="295"/>
      <c r="T32" s="296"/>
      <c r="U32" s="296"/>
      <c r="V32" s="297"/>
      <c r="W32" s="222"/>
      <c r="X32" s="191"/>
    </row>
    <row r="33" spans="1:24" ht="15" customHeight="1" x14ac:dyDescent="0.2">
      <c r="A33" s="154"/>
      <c r="B33" s="176"/>
      <c r="C33" s="273"/>
      <c r="D33" s="277"/>
      <c r="E33" s="278"/>
      <c r="F33" s="303"/>
      <c r="G33" s="406"/>
      <c r="H33" s="192"/>
      <c r="I33" s="193"/>
      <c r="J33" s="194"/>
      <c r="K33" s="290"/>
      <c r="L33" s="303"/>
      <c r="M33" s="297"/>
      <c r="N33" s="303"/>
      <c r="O33" s="296"/>
      <c r="P33" s="296"/>
      <c r="Q33" s="304"/>
      <c r="R33" s="287"/>
      <c r="S33" s="295"/>
      <c r="T33" s="296"/>
      <c r="U33" s="296"/>
      <c r="V33" s="297"/>
      <c r="W33" s="66"/>
      <c r="X33" s="194"/>
    </row>
    <row r="34" spans="1:24" ht="15" customHeight="1" x14ac:dyDescent="0.2">
      <c r="A34" s="154"/>
      <c r="B34" s="177"/>
      <c r="C34" s="273"/>
      <c r="D34" s="277"/>
      <c r="E34" s="278"/>
      <c r="F34" s="303"/>
      <c r="G34" s="406"/>
      <c r="H34" s="195"/>
      <c r="I34" s="196"/>
      <c r="J34" s="197"/>
      <c r="K34" s="290"/>
      <c r="L34" s="303"/>
      <c r="M34" s="297"/>
      <c r="N34" s="303"/>
      <c r="O34" s="296"/>
      <c r="P34" s="296"/>
      <c r="Q34" s="304"/>
      <c r="R34" s="287"/>
      <c r="S34" s="295"/>
      <c r="T34" s="296"/>
      <c r="U34" s="296"/>
      <c r="V34" s="297"/>
      <c r="W34" s="66"/>
      <c r="X34" s="197"/>
    </row>
    <row r="35" spans="1:24" ht="15" customHeight="1" thickBot="1" x14ac:dyDescent="0.25">
      <c r="A35" s="154"/>
      <c r="B35" s="162"/>
      <c r="C35" s="274"/>
      <c r="D35" s="279"/>
      <c r="E35" s="280"/>
      <c r="F35" s="305"/>
      <c r="G35" s="407"/>
      <c r="H35" s="198"/>
      <c r="I35" s="199"/>
      <c r="J35" s="200"/>
      <c r="K35" s="291"/>
      <c r="L35" s="305"/>
      <c r="M35" s="300"/>
      <c r="N35" s="305"/>
      <c r="O35" s="299"/>
      <c r="P35" s="299"/>
      <c r="Q35" s="306"/>
      <c r="R35" s="288"/>
      <c r="S35" s="298"/>
      <c r="T35" s="299"/>
      <c r="U35" s="299"/>
      <c r="V35" s="300"/>
      <c r="W35" s="66"/>
      <c r="X35" s="200"/>
    </row>
    <row r="36" spans="1:24" ht="15" customHeight="1" x14ac:dyDescent="0.2">
      <c r="A36" s="154"/>
      <c r="B36" s="171" t="s">
        <v>35</v>
      </c>
      <c r="C36" s="272" t="str">
        <f>IF((OR(STAOGR_NATGEF!$A$9=1,STAOGR_NATGEF!$A$23=1)),"Bitte Standortsgruppe und Naturgefahr wählen",CONCATENATE(VLOOKUP(STAOGR_NATGEF!$A$9,Staotyp_minimal!$A$3:$I$9,8,FALSE),"
",VLOOKUP(STAOGR_NATGEF!$A$23,Natgef_minimal!$A$3:$I$18,8,FALSE)))</f>
        <v xml:space="preserve">Bei Deckungsgrad &lt; 60% mind. 10 Bu/Ta pro a (Ø alle 3 m) vorhanden
in Lücken BAh vorhanden
</v>
      </c>
      <c r="D36" s="275" t="str">
        <f>IF((OR(STAOGR_NATGEF!$A$9=1,STAOGR_NATGEF!$A$23=1)),"Bitte Standortsgruppe und Naturgefahr wählen",CONCATENATE(VLOOKUP(STAOGR_NATGEF!$A$9,Staotyp_ideal!$A$3:$I$9,8,FALSE),"
",VLOOKUP(STAOGR_NATGEF!$A$23,Natgef_ideal!$A$3:$I$18,8,FALSE)))</f>
        <v xml:space="preserve">Bei Deckungsgrad &lt; 60% mind. 50 Bu/Ta pro a (Ø alle 1.5 m) vorhanden
in Lücken BAh vorhanden
</v>
      </c>
      <c r="E36" s="276"/>
      <c r="F36" s="323" t="s">
        <v>513</v>
      </c>
      <c r="G36" s="405" t="s">
        <v>516</v>
      </c>
      <c r="H36" s="186" t="s">
        <v>38</v>
      </c>
      <c r="I36" s="187"/>
      <c r="J36" s="188"/>
      <c r="K36" s="289" t="s">
        <v>493</v>
      </c>
      <c r="L36" s="301" t="s">
        <v>521</v>
      </c>
      <c r="M36" s="294"/>
      <c r="N36" s="307"/>
      <c r="O36" s="308"/>
      <c r="P36" s="308"/>
      <c r="Q36" s="309"/>
      <c r="R36" s="286"/>
      <c r="S36" s="292"/>
      <c r="T36" s="293"/>
      <c r="U36" s="293"/>
      <c r="V36" s="294"/>
      <c r="W36" s="66"/>
      <c r="X36" s="188"/>
    </row>
    <row r="37" spans="1:24" ht="15" customHeight="1" x14ac:dyDescent="0.2">
      <c r="A37" s="154"/>
      <c r="B37" s="176" t="s">
        <v>31</v>
      </c>
      <c r="C37" s="273"/>
      <c r="D37" s="277"/>
      <c r="E37" s="278"/>
      <c r="F37" s="400"/>
      <c r="G37" s="406"/>
      <c r="H37" s="189"/>
      <c r="I37" s="190"/>
      <c r="J37" s="191"/>
      <c r="K37" s="290"/>
      <c r="L37" s="303"/>
      <c r="M37" s="297"/>
      <c r="N37" s="310"/>
      <c r="O37" s="311"/>
      <c r="P37" s="311"/>
      <c r="Q37" s="312"/>
      <c r="R37" s="287"/>
      <c r="S37" s="295"/>
      <c r="T37" s="296"/>
      <c r="U37" s="296"/>
      <c r="V37" s="297"/>
      <c r="W37" s="66"/>
      <c r="X37" s="191"/>
    </row>
    <row r="38" spans="1:24" ht="15" customHeight="1" x14ac:dyDescent="0.2">
      <c r="A38" s="154"/>
      <c r="B38" s="173" t="s">
        <v>36</v>
      </c>
      <c r="C38" s="273"/>
      <c r="D38" s="277"/>
      <c r="E38" s="278"/>
      <c r="F38" s="400"/>
      <c r="G38" s="406"/>
      <c r="H38" s="192" t="s">
        <v>39</v>
      </c>
      <c r="I38" s="193"/>
      <c r="J38" s="194"/>
      <c r="K38" s="290"/>
      <c r="L38" s="303"/>
      <c r="M38" s="297"/>
      <c r="N38" s="310"/>
      <c r="O38" s="311"/>
      <c r="P38" s="311"/>
      <c r="Q38" s="312"/>
      <c r="R38" s="287"/>
      <c r="S38" s="295"/>
      <c r="T38" s="296"/>
      <c r="U38" s="296"/>
      <c r="V38" s="297"/>
      <c r="W38" s="66"/>
      <c r="X38" s="194"/>
    </row>
    <row r="39" spans="1:24" ht="15" customHeight="1" x14ac:dyDescent="0.2">
      <c r="A39" s="154"/>
      <c r="B39" s="176"/>
      <c r="C39" s="273"/>
      <c r="D39" s="277"/>
      <c r="E39" s="278"/>
      <c r="F39" s="400"/>
      <c r="G39" s="406"/>
      <c r="H39" s="195" t="s">
        <v>40</v>
      </c>
      <c r="I39" s="196"/>
      <c r="J39" s="197"/>
      <c r="K39" s="290"/>
      <c r="L39" s="303"/>
      <c r="M39" s="297"/>
      <c r="N39" s="310"/>
      <c r="O39" s="311"/>
      <c r="P39" s="311"/>
      <c r="Q39" s="312"/>
      <c r="R39" s="287"/>
      <c r="S39" s="295"/>
      <c r="T39" s="296"/>
      <c r="U39" s="296"/>
      <c r="V39" s="297"/>
      <c r="W39" s="66"/>
      <c r="X39" s="197"/>
    </row>
    <row r="40" spans="1:24" ht="15" customHeight="1" thickBot="1" x14ac:dyDescent="0.25">
      <c r="A40" s="154"/>
      <c r="B40" s="173"/>
      <c r="C40" s="274"/>
      <c r="D40" s="279"/>
      <c r="E40" s="280"/>
      <c r="F40" s="401"/>
      <c r="G40" s="407"/>
      <c r="H40" s="198"/>
      <c r="I40" s="199"/>
      <c r="J40" s="200"/>
      <c r="K40" s="291"/>
      <c r="L40" s="305"/>
      <c r="M40" s="300"/>
      <c r="N40" s="313"/>
      <c r="O40" s="314"/>
      <c r="P40" s="314"/>
      <c r="Q40" s="315"/>
      <c r="R40" s="288"/>
      <c r="S40" s="298"/>
      <c r="T40" s="299"/>
      <c r="U40" s="299"/>
      <c r="V40" s="300"/>
      <c r="W40" s="66"/>
      <c r="X40" s="200"/>
    </row>
    <row r="41" spans="1:24" ht="15" customHeight="1" x14ac:dyDescent="0.2">
      <c r="A41" s="154"/>
      <c r="B41" s="171" t="s">
        <v>35</v>
      </c>
      <c r="C41" s="272"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4% 
Mischung zielgerecht
</v>
      </c>
      <c r="D41" s="275" t="str">
        <f>IF((OR(STAOGR_NATGEF!$A$9=1,STAOGR_NATGEF!$A$23=1)),"Bitte Standortsgruppe und Naturgefahr wählen",CONCATENATE(VLOOKUP(STAOGR_NATGEF!$A$9,Staotyp_ideal!$A$3:$I$9,9,FALSE),"
",VLOOKUP(STAOGR_NATGEF!$A$23,Natgef_ideal!$A$3:$I$18,9,FALSE)))</f>
        <v xml:space="preserve">Pro ha mind. 3 Trupp (2 – 5 a, Ø alle 60 m) oder Deckungsgrad mind. 7%
Mischung zielgerecht
</v>
      </c>
      <c r="E41" s="276"/>
      <c r="F41" s="323" t="s">
        <v>514</v>
      </c>
      <c r="G41" s="405" t="s">
        <v>517</v>
      </c>
      <c r="H41" s="186"/>
      <c r="I41" s="187"/>
      <c r="J41" s="188"/>
      <c r="K41" s="289" t="s">
        <v>494</v>
      </c>
      <c r="L41" s="301" t="s">
        <v>495</v>
      </c>
      <c r="M41" s="294"/>
      <c r="N41" s="307"/>
      <c r="O41" s="308"/>
      <c r="P41" s="308"/>
      <c r="Q41" s="309"/>
      <c r="R41" s="286"/>
      <c r="S41" s="292"/>
      <c r="T41" s="293"/>
      <c r="U41" s="293"/>
      <c r="V41" s="294"/>
      <c r="W41" s="66"/>
      <c r="X41" s="188"/>
    </row>
    <row r="42" spans="1:24" ht="15" customHeight="1" x14ac:dyDescent="0.2">
      <c r="A42" s="154"/>
      <c r="B42" s="176" t="s">
        <v>8</v>
      </c>
      <c r="C42" s="273"/>
      <c r="D42" s="277"/>
      <c r="E42" s="278"/>
      <c r="F42" s="303"/>
      <c r="G42" s="406"/>
      <c r="H42" s="189"/>
      <c r="I42" s="190"/>
      <c r="J42" s="191"/>
      <c r="K42" s="290"/>
      <c r="L42" s="303"/>
      <c r="M42" s="297"/>
      <c r="N42" s="310"/>
      <c r="O42" s="311"/>
      <c r="P42" s="311"/>
      <c r="Q42" s="312"/>
      <c r="R42" s="287"/>
      <c r="S42" s="295"/>
      <c r="T42" s="296"/>
      <c r="U42" s="296"/>
      <c r="V42" s="297"/>
      <c r="W42" s="66"/>
      <c r="X42" s="191"/>
    </row>
    <row r="43" spans="1:24" ht="15" customHeight="1" x14ac:dyDescent="0.2">
      <c r="A43" s="154"/>
      <c r="B43" s="281" t="s">
        <v>9</v>
      </c>
      <c r="C43" s="273"/>
      <c r="D43" s="277"/>
      <c r="E43" s="278"/>
      <c r="F43" s="303"/>
      <c r="G43" s="406"/>
      <c r="H43" s="192"/>
      <c r="I43" s="193"/>
      <c r="J43" s="194"/>
      <c r="K43" s="290"/>
      <c r="L43" s="303"/>
      <c r="M43" s="297"/>
      <c r="N43" s="310"/>
      <c r="O43" s="311"/>
      <c r="P43" s="311"/>
      <c r="Q43" s="312"/>
      <c r="R43" s="287"/>
      <c r="S43" s="295"/>
      <c r="T43" s="296"/>
      <c r="U43" s="296"/>
      <c r="V43" s="297"/>
      <c r="W43" s="66"/>
      <c r="X43" s="194"/>
    </row>
    <row r="44" spans="1:24" ht="15" customHeight="1" x14ac:dyDescent="0.2">
      <c r="A44" s="154"/>
      <c r="B44" s="282"/>
      <c r="C44" s="273"/>
      <c r="D44" s="277"/>
      <c r="E44" s="278"/>
      <c r="F44" s="303"/>
      <c r="G44" s="406"/>
      <c r="H44" s="195"/>
      <c r="I44" s="196"/>
      <c r="J44" s="197"/>
      <c r="K44" s="290"/>
      <c r="L44" s="303"/>
      <c r="M44" s="297"/>
      <c r="N44" s="310"/>
      <c r="O44" s="311"/>
      <c r="P44" s="311"/>
      <c r="Q44" s="312"/>
      <c r="R44" s="287"/>
      <c r="S44" s="295"/>
      <c r="T44" s="296"/>
      <c r="U44" s="296"/>
      <c r="V44" s="297"/>
      <c r="W44" s="66"/>
      <c r="X44" s="197"/>
    </row>
    <row r="45" spans="1:24" ht="15" customHeight="1" thickBot="1" x14ac:dyDescent="0.25">
      <c r="A45" s="154"/>
      <c r="B45" s="153"/>
      <c r="C45" s="274"/>
      <c r="D45" s="279"/>
      <c r="E45" s="280"/>
      <c r="F45" s="305"/>
      <c r="G45" s="407"/>
      <c r="H45" s="201"/>
      <c r="I45" s="202"/>
      <c r="J45" s="200"/>
      <c r="K45" s="291"/>
      <c r="L45" s="305"/>
      <c r="M45" s="300"/>
      <c r="N45" s="313"/>
      <c r="O45" s="314"/>
      <c r="P45" s="314"/>
      <c r="Q45" s="315"/>
      <c r="R45" s="288"/>
      <c r="S45" s="298"/>
      <c r="T45" s="299"/>
      <c r="U45" s="299"/>
      <c r="V45" s="300"/>
      <c r="W45" s="66"/>
      <c r="X45" s="200"/>
    </row>
    <row r="46" spans="1:24" ht="11.25" customHeight="1" thickBot="1" x14ac:dyDescent="0.25">
      <c r="A46" s="154"/>
      <c r="B46" s="235"/>
      <c r="C46" s="235"/>
      <c r="D46" s="178"/>
      <c r="E46" s="178"/>
      <c r="F46" s="178"/>
      <c r="G46" s="179"/>
      <c r="H46" s="180"/>
      <c r="I46" s="180"/>
      <c r="J46" s="180"/>
      <c r="K46" s="237"/>
      <c r="L46" s="180"/>
      <c r="M46" s="180"/>
      <c r="N46" s="181"/>
      <c r="O46" s="182"/>
      <c r="P46" s="182"/>
      <c r="Q46" s="182"/>
      <c r="R46" s="183"/>
      <c r="S46" s="183"/>
      <c r="T46" s="183"/>
      <c r="U46" s="183"/>
      <c r="V46" s="183"/>
    </row>
    <row r="47" spans="1:24" ht="12.75" customHeight="1" x14ac:dyDescent="0.25">
      <c r="A47" s="154"/>
      <c r="B47" s="242" t="s">
        <v>484</v>
      </c>
      <c r="C47" s="241"/>
      <c r="D47" s="241"/>
      <c r="E47" s="241"/>
      <c r="F47" s="241"/>
      <c r="G47" s="241"/>
      <c r="H47" s="241"/>
      <c r="I47" s="241"/>
      <c r="J47" s="241"/>
      <c r="K47" s="241"/>
      <c r="L47" s="241"/>
      <c r="M47" s="241"/>
      <c r="N47" s="241"/>
      <c r="O47" s="241"/>
      <c r="P47" s="241"/>
      <c r="Q47" s="241"/>
      <c r="R47" s="241"/>
      <c r="S47" s="241"/>
      <c r="T47" s="241"/>
      <c r="U47" s="241"/>
      <c r="V47" s="243"/>
      <c r="W47" s="66"/>
    </row>
    <row r="48" spans="1:24" ht="12.75" customHeight="1" x14ac:dyDescent="0.2">
      <c r="A48" s="154"/>
      <c r="B48" s="372" t="s">
        <v>522</v>
      </c>
      <c r="C48" s="373"/>
      <c r="D48" s="373"/>
      <c r="E48" s="373"/>
      <c r="F48" s="373"/>
      <c r="G48" s="373"/>
      <c r="H48" s="373"/>
      <c r="I48" s="373"/>
      <c r="J48" s="373"/>
      <c r="K48" s="373"/>
      <c r="L48" s="373"/>
      <c r="M48" s="373"/>
      <c r="N48" s="373"/>
      <c r="O48" s="373"/>
      <c r="P48" s="373"/>
      <c r="Q48" s="373"/>
      <c r="R48" s="373"/>
      <c r="S48" s="373"/>
      <c r="T48" s="373"/>
      <c r="U48" s="373"/>
      <c r="V48" s="374"/>
      <c r="W48" s="66"/>
    </row>
    <row r="49" spans="1:23" s="13" customFormat="1" ht="18.75" customHeight="1" x14ac:dyDescent="0.2">
      <c r="A49" s="184"/>
      <c r="B49" s="375"/>
      <c r="C49" s="373"/>
      <c r="D49" s="373"/>
      <c r="E49" s="373"/>
      <c r="F49" s="373"/>
      <c r="G49" s="373"/>
      <c r="H49" s="373"/>
      <c r="I49" s="373"/>
      <c r="J49" s="373"/>
      <c r="K49" s="373"/>
      <c r="L49" s="373"/>
      <c r="M49" s="373"/>
      <c r="N49" s="373"/>
      <c r="O49" s="373"/>
      <c r="P49" s="373"/>
      <c r="Q49" s="373"/>
      <c r="R49" s="373"/>
      <c r="S49" s="373"/>
      <c r="T49" s="373"/>
      <c r="U49" s="373"/>
      <c r="V49" s="374"/>
      <c r="W49" s="66"/>
    </row>
    <row r="50" spans="1:23" s="13" customFormat="1" ht="18.75" customHeight="1" x14ac:dyDescent="0.2">
      <c r="A50" s="184"/>
      <c r="B50" s="375"/>
      <c r="C50" s="373"/>
      <c r="D50" s="373"/>
      <c r="E50" s="373"/>
      <c r="F50" s="373"/>
      <c r="G50" s="373"/>
      <c r="H50" s="373"/>
      <c r="I50" s="373"/>
      <c r="J50" s="373"/>
      <c r="K50" s="373"/>
      <c r="L50" s="373"/>
      <c r="M50" s="373"/>
      <c r="N50" s="373"/>
      <c r="O50" s="373"/>
      <c r="P50" s="373"/>
      <c r="Q50" s="373"/>
      <c r="R50" s="373"/>
      <c r="S50" s="373"/>
      <c r="T50" s="373"/>
      <c r="U50" s="373"/>
      <c r="V50" s="374"/>
      <c r="W50" s="66"/>
    </row>
    <row r="51" spans="1:23" s="13" customFormat="1" ht="18.75" customHeight="1" x14ac:dyDescent="0.2">
      <c r="A51" s="184"/>
      <c r="B51" s="375"/>
      <c r="C51" s="373"/>
      <c r="D51" s="373"/>
      <c r="E51" s="373"/>
      <c r="F51" s="373"/>
      <c r="G51" s="373"/>
      <c r="H51" s="373"/>
      <c r="I51" s="373"/>
      <c r="J51" s="373"/>
      <c r="K51" s="373"/>
      <c r="L51" s="373"/>
      <c r="M51" s="373"/>
      <c r="N51" s="373"/>
      <c r="O51" s="373"/>
      <c r="P51" s="373"/>
      <c r="Q51" s="373"/>
      <c r="R51" s="373"/>
      <c r="S51" s="373"/>
      <c r="T51" s="373"/>
      <c r="U51" s="373"/>
      <c r="V51" s="374"/>
      <c r="W51" s="66"/>
    </row>
    <row r="52" spans="1:23" ht="12.75" customHeight="1" x14ac:dyDescent="0.2">
      <c r="A52" s="154"/>
      <c r="B52" s="375"/>
      <c r="C52" s="373"/>
      <c r="D52" s="373"/>
      <c r="E52" s="373"/>
      <c r="F52" s="373"/>
      <c r="G52" s="373"/>
      <c r="H52" s="373"/>
      <c r="I52" s="373"/>
      <c r="J52" s="373"/>
      <c r="K52" s="373"/>
      <c r="L52" s="373"/>
      <c r="M52" s="373"/>
      <c r="N52" s="373"/>
      <c r="O52" s="373"/>
      <c r="P52" s="373"/>
      <c r="Q52" s="373"/>
      <c r="R52" s="373"/>
      <c r="S52" s="373"/>
      <c r="T52" s="373"/>
      <c r="U52" s="373"/>
      <c r="V52" s="374"/>
    </row>
    <row r="53" spans="1:23" ht="9" customHeight="1" x14ac:dyDescent="0.2">
      <c r="B53" s="375"/>
      <c r="C53" s="373"/>
      <c r="D53" s="373"/>
      <c r="E53" s="373"/>
      <c r="F53" s="373"/>
      <c r="G53" s="373"/>
      <c r="H53" s="373"/>
      <c r="I53" s="373"/>
      <c r="J53" s="373"/>
      <c r="K53" s="373"/>
      <c r="L53" s="373"/>
      <c r="M53" s="373"/>
      <c r="N53" s="373"/>
      <c r="O53" s="373"/>
      <c r="P53" s="373"/>
      <c r="Q53" s="373"/>
      <c r="R53" s="373"/>
      <c r="S53" s="373"/>
      <c r="T53" s="373"/>
      <c r="U53" s="373"/>
      <c r="V53" s="374"/>
      <c r="W53" s="222"/>
    </row>
    <row r="54" spans="1:23" ht="12.75" customHeight="1" x14ac:dyDescent="0.2">
      <c r="B54" s="375"/>
      <c r="C54" s="373"/>
      <c r="D54" s="373"/>
      <c r="E54" s="373"/>
      <c r="F54" s="373"/>
      <c r="G54" s="373"/>
      <c r="H54" s="373"/>
      <c r="I54" s="373"/>
      <c r="J54" s="373"/>
      <c r="K54" s="373"/>
      <c r="L54" s="373"/>
      <c r="M54" s="373"/>
      <c r="N54" s="373"/>
      <c r="O54" s="373"/>
      <c r="P54" s="373"/>
      <c r="Q54" s="373"/>
      <c r="R54" s="373"/>
      <c r="S54" s="373"/>
      <c r="T54" s="373"/>
      <c r="U54" s="373"/>
      <c r="V54" s="374"/>
      <c r="W54" s="66"/>
    </row>
    <row r="55" spans="1:23" ht="13.5" customHeight="1" x14ac:dyDescent="0.2">
      <c r="B55" s="375"/>
      <c r="C55" s="373"/>
      <c r="D55" s="373"/>
      <c r="E55" s="373"/>
      <c r="F55" s="373"/>
      <c r="G55" s="373"/>
      <c r="H55" s="373"/>
      <c r="I55" s="373"/>
      <c r="J55" s="373"/>
      <c r="K55" s="373"/>
      <c r="L55" s="373"/>
      <c r="M55" s="373"/>
      <c r="N55" s="373"/>
      <c r="O55" s="373"/>
      <c r="P55" s="373"/>
      <c r="Q55" s="373"/>
      <c r="R55" s="373"/>
      <c r="S55" s="373"/>
      <c r="T55" s="373"/>
      <c r="U55" s="373"/>
      <c r="V55" s="374"/>
      <c r="W55" s="66"/>
    </row>
    <row r="56" spans="1:23" ht="13.5" thickBot="1" x14ac:dyDescent="0.25">
      <c r="B56" s="376"/>
      <c r="C56" s="377"/>
      <c r="D56" s="377"/>
      <c r="E56" s="377"/>
      <c r="F56" s="377"/>
      <c r="G56" s="377"/>
      <c r="H56" s="377"/>
      <c r="I56" s="377"/>
      <c r="J56" s="377"/>
      <c r="K56" s="377"/>
      <c r="L56" s="377"/>
      <c r="M56" s="377"/>
      <c r="N56" s="377"/>
      <c r="O56" s="377"/>
      <c r="P56" s="377"/>
      <c r="Q56" s="377"/>
      <c r="R56" s="377"/>
      <c r="S56" s="377"/>
      <c r="T56" s="377"/>
      <c r="U56" s="377"/>
      <c r="V56" s="378"/>
      <c r="W56" s="66"/>
    </row>
    <row r="57" spans="1:23" x14ac:dyDescent="0.2">
      <c r="B57" s="149"/>
      <c r="W57" s="66"/>
    </row>
    <row r="58" spans="1:23" x14ac:dyDescent="0.2">
      <c r="W58" s="66"/>
    </row>
    <row r="59" spans="1:23" x14ac:dyDescent="0.2">
      <c r="W59"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I6 K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 sqref="J6" name="STAOTYP_NATGEF_1"/>
  </protectedRanges>
  <dataConsolidate/>
  <mergeCells count="89">
    <mergeCell ref="G41:G45"/>
    <mergeCell ref="F36:F40"/>
    <mergeCell ref="G36:G40"/>
    <mergeCell ref="F41:F45"/>
    <mergeCell ref="G31:G35"/>
    <mergeCell ref="F16:F20"/>
    <mergeCell ref="G16:G20"/>
    <mergeCell ref="F21:F25"/>
    <mergeCell ref="G21:G25"/>
    <mergeCell ref="F26:F30"/>
    <mergeCell ref="G26:G30"/>
    <mergeCell ref="B48:V56"/>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 ref="B8:B10"/>
    <mergeCell ref="F8:G10"/>
    <mergeCell ref="C3:I3"/>
    <mergeCell ref="C4:I4"/>
    <mergeCell ref="B5:C5"/>
    <mergeCell ref="B6:C6"/>
    <mergeCell ref="B7:M7"/>
    <mergeCell ref="L3:V3"/>
    <mergeCell ref="L4:V4"/>
    <mergeCell ref="N7:Q7"/>
    <mergeCell ref="F11:G15"/>
    <mergeCell ref="X9:X10"/>
    <mergeCell ref="C26:C30"/>
    <mergeCell ref="D11:E15"/>
    <mergeCell ref="N16:Q20"/>
    <mergeCell ref="N21:Q25"/>
    <mergeCell ref="K8:K10"/>
    <mergeCell ref="H8:J8"/>
    <mergeCell ref="D16:E20"/>
    <mergeCell ref="K11:K15"/>
    <mergeCell ref="K16:K20"/>
    <mergeCell ref="C11:C15"/>
    <mergeCell ref="C16:C20"/>
    <mergeCell ref="I9:J9"/>
    <mergeCell ref="I10:J10"/>
    <mergeCell ref="L8:M10"/>
    <mergeCell ref="C31:C35"/>
    <mergeCell ref="D21:E25"/>
    <mergeCell ref="D26:E30"/>
    <mergeCell ref="L26:M30"/>
    <mergeCell ref="L31:M35"/>
    <mergeCell ref="D31:E35"/>
    <mergeCell ref="L21:M25"/>
    <mergeCell ref="K21:K25"/>
    <mergeCell ref="C21:C25"/>
    <mergeCell ref="F31:F35"/>
    <mergeCell ref="L41:M45"/>
    <mergeCell ref="N41:Q45"/>
    <mergeCell ref="N36:Q40"/>
    <mergeCell ref="R36:R40"/>
    <mergeCell ref="L36:M40"/>
    <mergeCell ref="N26:Q30"/>
    <mergeCell ref="N31:Q35"/>
    <mergeCell ref="K26:K30"/>
    <mergeCell ref="K31:K35"/>
    <mergeCell ref="S36:V40"/>
    <mergeCell ref="X4:X7"/>
    <mergeCell ref="C36:C40"/>
    <mergeCell ref="D36:E40"/>
    <mergeCell ref="B43:B44"/>
    <mergeCell ref="C41:C45"/>
    <mergeCell ref="D41:E45"/>
    <mergeCell ref="R8:R10"/>
    <mergeCell ref="R11:R15"/>
    <mergeCell ref="R16:R20"/>
    <mergeCell ref="R21:R25"/>
    <mergeCell ref="R31:R35"/>
    <mergeCell ref="R26:R30"/>
    <mergeCell ref="K41:K45"/>
    <mergeCell ref="R41:R45"/>
    <mergeCell ref="K36:K40"/>
    <mergeCell ref="S41:V4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247650</xdr:colOff>
                    <xdr:row>4</xdr:row>
                    <xdr:rowOff>238125</xdr:rowOff>
                  </to>
                </anchor>
              </controlPr>
            </control>
          </mc:Choice>
        </mc:AlternateContent>
        <mc:AlternateContent xmlns:mc="http://schemas.openxmlformats.org/markup-compatibility/2006">
          <mc:Choice Requires="x14">
            <control shapeId="74214" r:id="rId12"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3"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4"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5"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6"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7"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8"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19"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4" workbookViewId="0">
      <selection activeCell="B20" sqref="B20:E20"/>
    </sheetView>
  </sheetViews>
  <sheetFormatPr baseColWidth="10" defaultColWidth="11.42578125" defaultRowHeight="12.75" x14ac:dyDescent="0.2"/>
  <cols>
    <col min="1" max="1" width="14.140625" style="252" customWidth="1"/>
    <col min="2" max="2" width="16.7109375" style="252" customWidth="1"/>
    <col min="3" max="3" width="70.42578125" style="252" customWidth="1"/>
    <col min="4" max="4" width="11.5703125" style="252" customWidth="1"/>
    <col min="5" max="5" width="20.7109375" style="252" customWidth="1"/>
    <col min="6" max="7" width="5.7109375" style="264" customWidth="1"/>
    <col min="8" max="9" width="10.7109375" style="264" customWidth="1"/>
    <col min="10" max="10" width="7.7109375" style="252" customWidth="1"/>
    <col min="11" max="11" width="3.42578125" style="252" customWidth="1"/>
    <col min="12" max="12" width="33.42578125" style="252" customWidth="1"/>
    <col min="13" max="16384" width="11.42578125" style="252"/>
  </cols>
  <sheetData>
    <row r="1" spans="1:12" ht="17.25" customHeight="1" x14ac:dyDescent="0.25">
      <c r="A1" s="245" t="s">
        <v>499</v>
      </c>
      <c r="B1" s="246"/>
      <c r="C1" s="247" t="s">
        <v>500</v>
      </c>
      <c r="D1" s="248" t="s">
        <v>501</v>
      </c>
      <c r="E1" s="249">
        <v>11</v>
      </c>
      <c r="F1" s="250"/>
      <c r="G1" s="250"/>
      <c r="H1" s="250"/>
      <c r="I1" s="250"/>
      <c r="J1" s="251"/>
      <c r="K1" s="251"/>
      <c r="L1" s="251"/>
    </row>
    <row r="2" spans="1:12" ht="17.25" customHeight="1" x14ac:dyDescent="0.25">
      <c r="A2" s="253" t="s">
        <v>502</v>
      </c>
      <c r="B2" s="254"/>
      <c r="C2" s="255" t="s">
        <v>503</v>
      </c>
      <c r="D2" s="256"/>
      <c r="E2" s="257"/>
      <c r="F2" s="250"/>
      <c r="G2" s="250"/>
      <c r="H2" s="250"/>
      <c r="I2" s="250"/>
      <c r="J2" s="251"/>
      <c r="K2" s="251"/>
      <c r="L2" s="251"/>
    </row>
    <row r="3" spans="1:12" ht="21" customHeight="1" thickBot="1" x14ac:dyDescent="0.25">
      <c r="A3" s="258" t="s">
        <v>504</v>
      </c>
      <c r="B3" s="259" t="s">
        <v>505</v>
      </c>
      <c r="C3" s="260" t="s">
        <v>506</v>
      </c>
      <c r="D3" s="261" t="s">
        <v>7</v>
      </c>
      <c r="E3" s="262" t="s">
        <v>507</v>
      </c>
      <c r="F3" s="250"/>
      <c r="G3" s="250"/>
      <c r="H3" s="250"/>
      <c r="I3" s="250"/>
      <c r="J3" s="251"/>
      <c r="K3" s="251"/>
      <c r="L3" s="251"/>
    </row>
    <row r="4" spans="1:12" ht="27.6" customHeight="1" x14ac:dyDescent="0.2">
      <c r="A4" s="263" t="s">
        <v>488</v>
      </c>
      <c r="B4" s="414" t="s">
        <v>525</v>
      </c>
      <c r="C4" s="412"/>
      <c r="D4" s="412"/>
      <c r="E4" s="413"/>
    </row>
    <row r="5" spans="1:12" x14ac:dyDescent="0.2">
      <c r="A5" s="265"/>
      <c r="B5" s="415" t="s">
        <v>523</v>
      </c>
      <c r="C5" s="412"/>
      <c r="D5" s="412"/>
      <c r="E5" s="413"/>
    </row>
    <row r="6" spans="1:12" ht="27.95" customHeight="1" x14ac:dyDescent="0.2">
      <c r="A6" s="265"/>
      <c r="B6" s="419" t="s">
        <v>524</v>
      </c>
      <c r="C6" s="420"/>
      <c r="D6" s="420"/>
      <c r="E6" s="421"/>
    </row>
    <row r="7" spans="1:12" ht="11.1" customHeight="1" x14ac:dyDescent="0.2">
      <c r="A7" s="265"/>
      <c r="B7" s="419"/>
      <c r="C7" s="420"/>
      <c r="D7" s="420"/>
      <c r="E7" s="421"/>
    </row>
    <row r="8" spans="1:12" ht="26.45" customHeight="1" x14ac:dyDescent="0.2">
      <c r="A8" s="265" t="s">
        <v>491</v>
      </c>
      <c r="B8" s="414" t="s">
        <v>528</v>
      </c>
      <c r="C8" s="412"/>
      <c r="D8" s="412"/>
      <c r="E8" s="413"/>
    </row>
    <row r="9" spans="1:12" ht="13.5" customHeight="1" x14ac:dyDescent="0.2">
      <c r="A9" s="265"/>
      <c r="B9" s="416" t="s">
        <v>526</v>
      </c>
      <c r="C9" s="417"/>
      <c r="D9" s="417"/>
      <c r="E9" s="418"/>
    </row>
    <row r="10" spans="1:12" ht="13.5" customHeight="1" x14ac:dyDescent="0.2">
      <c r="A10" s="265"/>
      <c r="B10" s="419" t="s">
        <v>527</v>
      </c>
      <c r="C10" s="420"/>
      <c r="D10" s="420"/>
      <c r="E10" s="421"/>
    </row>
    <row r="11" spans="1:12" x14ac:dyDescent="0.2">
      <c r="A11" s="265"/>
      <c r="B11" s="411"/>
      <c r="C11" s="412"/>
      <c r="D11" s="412"/>
      <c r="E11" s="413"/>
    </row>
    <row r="12" spans="1:12" ht="18.600000000000001" customHeight="1" x14ac:dyDescent="0.2">
      <c r="A12" s="265" t="s">
        <v>493</v>
      </c>
      <c r="B12" s="414" t="s">
        <v>529</v>
      </c>
      <c r="C12" s="412"/>
      <c r="D12" s="412"/>
      <c r="E12" s="413"/>
    </row>
    <row r="13" spans="1:12" ht="15.6" customHeight="1" x14ac:dyDescent="0.2">
      <c r="A13" s="265"/>
      <c r="B13" s="416" t="s">
        <v>526</v>
      </c>
      <c r="C13" s="417"/>
      <c r="D13" s="417"/>
      <c r="E13" s="418"/>
    </row>
    <row r="14" spans="1:12" ht="39.6" customHeight="1" x14ac:dyDescent="0.2">
      <c r="A14" s="265"/>
      <c r="B14" s="419" t="s">
        <v>530</v>
      </c>
      <c r="C14" s="420"/>
      <c r="D14" s="420"/>
      <c r="E14" s="421"/>
    </row>
    <row r="15" spans="1:12" x14ac:dyDescent="0.2">
      <c r="A15" s="265"/>
      <c r="B15" s="411"/>
      <c r="C15" s="412"/>
      <c r="D15" s="412"/>
      <c r="E15" s="413"/>
    </row>
    <row r="16" spans="1:12" ht="37.5" customHeight="1" x14ac:dyDescent="0.2">
      <c r="A16" s="265" t="s">
        <v>494</v>
      </c>
      <c r="B16" s="414" t="s">
        <v>531</v>
      </c>
      <c r="C16" s="412"/>
      <c r="D16" s="412"/>
      <c r="E16" s="413"/>
    </row>
    <row r="17" spans="1:5" x14ac:dyDescent="0.2">
      <c r="A17" s="265"/>
      <c r="B17" s="415" t="s">
        <v>526</v>
      </c>
      <c r="C17" s="412"/>
      <c r="D17" s="412"/>
      <c r="E17" s="413"/>
    </row>
    <row r="18" spans="1:5" x14ac:dyDescent="0.2">
      <c r="A18" s="265"/>
      <c r="B18" s="411" t="s">
        <v>535</v>
      </c>
      <c r="C18" s="412"/>
      <c r="D18" s="412"/>
      <c r="E18" s="413"/>
    </row>
    <row r="19" spans="1:5" x14ac:dyDescent="0.2">
      <c r="A19" s="265"/>
      <c r="B19" s="411"/>
      <c r="C19" s="412"/>
      <c r="D19" s="412"/>
      <c r="E19" s="413"/>
    </row>
    <row r="20" spans="1:5" x14ac:dyDescent="0.2">
      <c r="A20" s="265"/>
      <c r="B20" s="411"/>
      <c r="C20" s="412"/>
      <c r="D20" s="412"/>
      <c r="E20" s="413"/>
    </row>
    <row r="21" spans="1:5" x14ac:dyDescent="0.2">
      <c r="A21" s="265"/>
      <c r="B21" s="411"/>
      <c r="C21" s="412"/>
      <c r="D21" s="412"/>
      <c r="E21" s="413"/>
    </row>
    <row r="22" spans="1:5" x14ac:dyDescent="0.2">
      <c r="A22" s="265"/>
      <c r="B22" s="411"/>
      <c r="C22" s="412"/>
      <c r="D22" s="412"/>
      <c r="E22" s="413"/>
    </row>
    <row r="23" spans="1:5" x14ac:dyDescent="0.2">
      <c r="A23" s="265"/>
      <c r="B23" s="411"/>
      <c r="C23" s="412"/>
      <c r="D23" s="412"/>
      <c r="E23" s="413"/>
    </row>
    <row r="24" spans="1:5" x14ac:dyDescent="0.2">
      <c r="A24" s="265"/>
      <c r="B24" s="411"/>
      <c r="C24" s="412"/>
      <c r="D24" s="412"/>
      <c r="E24" s="413"/>
    </row>
    <row r="25" spans="1:5" x14ac:dyDescent="0.2">
      <c r="A25" s="265"/>
      <c r="B25" s="411"/>
      <c r="C25" s="412"/>
      <c r="D25" s="412"/>
      <c r="E25" s="413"/>
    </row>
    <row r="26" spans="1:5" x14ac:dyDescent="0.2">
      <c r="A26" s="265"/>
      <c r="B26" s="411"/>
      <c r="C26" s="412"/>
      <c r="D26" s="412"/>
      <c r="E26" s="413"/>
    </row>
    <row r="27" spans="1:5" x14ac:dyDescent="0.2">
      <c r="A27" s="265"/>
      <c r="B27" s="411"/>
      <c r="C27" s="412"/>
      <c r="D27" s="412"/>
      <c r="E27" s="413"/>
    </row>
    <row r="28" spans="1:5" x14ac:dyDescent="0.2">
      <c r="A28" s="265"/>
      <c r="B28" s="411"/>
      <c r="C28" s="412"/>
      <c r="D28" s="412"/>
      <c r="E28" s="413"/>
    </row>
    <row r="29" spans="1:5" x14ac:dyDescent="0.2">
      <c r="A29" s="265"/>
      <c r="B29" s="411"/>
      <c r="C29" s="412"/>
      <c r="D29" s="412"/>
      <c r="E29" s="413"/>
    </row>
    <row r="30" spans="1:5" x14ac:dyDescent="0.2">
      <c r="A30" s="265"/>
      <c r="B30" s="411"/>
      <c r="C30" s="412"/>
      <c r="D30" s="412"/>
      <c r="E30" s="413"/>
    </row>
    <row r="31" spans="1:5" x14ac:dyDescent="0.2">
      <c r="A31" s="265"/>
      <c r="B31" s="411"/>
      <c r="C31" s="412"/>
      <c r="D31" s="412"/>
      <c r="E31" s="413"/>
    </row>
    <row r="32" spans="1:5" x14ac:dyDescent="0.2">
      <c r="A32" s="265"/>
      <c r="B32" s="411"/>
      <c r="C32" s="412"/>
      <c r="D32" s="412"/>
      <c r="E32" s="413"/>
    </row>
    <row r="33" spans="1:5" x14ac:dyDescent="0.2">
      <c r="A33" s="265"/>
      <c r="B33" s="411"/>
      <c r="C33" s="412"/>
      <c r="D33" s="412"/>
      <c r="E33" s="413"/>
    </row>
    <row r="34" spans="1:5" x14ac:dyDescent="0.2">
      <c r="A34" s="265"/>
      <c r="B34" s="411"/>
      <c r="C34" s="412"/>
      <c r="D34" s="412"/>
      <c r="E34" s="413"/>
    </row>
    <row r="35" spans="1:5" x14ac:dyDescent="0.2">
      <c r="A35" s="265"/>
      <c r="B35" s="411"/>
      <c r="C35" s="412"/>
      <c r="D35" s="412"/>
      <c r="E35" s="413"/>
    </row>
    <row r="36" spans="1:5" x14ac:dyDescent="0.2">
      <c r="A36" s="265"/>
      <c r="B36" s="411"/>
      <c r="C36" s="412"/>
      <c r="D36" s="412"/>
      <c r="E36" s="413"/>
    </row>
    <row r="37" spans="1:5" ht="13.5" thickBot="1" x14ac:dyDescent="0.25">
      <c r="A37" s="266"/>
      <c r="B37" s="408"/>
      <c r="C37" s="409"/>
      <c r="D37" s="409"/>
      <c r="E37" s="410"/>
    </row>
  </sheetData>
  <mergeCells count="34">
    <mergeCell ref="B13:E13"/>
    <mergeCell ref="B14:E14"/>
    <mergeCell ref="B7:E7"/>
    <mergeCell ref="B4:E4"/>
    <mergeCell ref="B5:E5"/>
    <mergeCell ref="B8:E8"/>
    <mergeCell ref="B11:E11"/>
    <mergeCell ref="B12:E12"/>
    <mergeCell ref="B6:E6"/>
    <mergeCell ref="B9:E9"/>
    <mergeCell ref="B10:E10"/>
    <mergeCell ref="B25:E25"/>
    <mergeCell ref="B15:E15"/>
    <mergeCell ref="B16:E16"/>
    <mergeCell ref="B17:E17"/>
    <mergeCell ref="B18:E18"/>
    <mergeCell ref="B19:E19"/>
    <mergeCell ref="B20:E20"/>
    <mergeCell ref="B21:E21"/>
    <mergeCell ref="B22:E22"/>
    <mergeCell ref="B23:E23"/>
    <mergeCell ref="B24:E24"/>
    <mergeCell ref="B37:E37"/>
    <mergeCell ref="B26:E26"/>
    <mergeCell ref="B27:E27"/>
    <mergeCell ref="B28:E28"/>
    <mergeCell ref="B29:E29"/>
    <mergeCell ref="B30:E30"/>
    <mergeCell ref="B31:E31"/>
    <mergeCell ref="B32:E32"/>
    <mergeCell ref="B33:E33"/>
    <mergeCell ref="B34:E34"/>
    <mergeCell ref="B35:E35"/>
    <mergeCell ref="B36:E36"/>
  </mergeCells>
  <pageMargins left="0.66" right="0.34" top="0.69" bottom="0.44" header="0.4921259845" footer="0.2899999999999999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22" t="s">
        <v>336</v>
      </c>
      <c r="C7" s="423"/>
      <c r="D7" s="423"/>
      <c r="E7" s="423"/>
      <c r="F7" s="424"/>
    </row>
    <row r="8" spans="2:6" s="103" customFormat="1" ht="15" customHeight="1" x14ac:dyDescent="0.2">
      <c r="B8" s="427"/>
      <c r="C8" s="430"/>
      <c r="D8" s="431"/>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32"/>
      <c r="C13" s="75" t="s">
        <v>344</v>
      </c>
      <c r="D13" s="109" t="s">
        <v>345</v>
      </c>
      <c r="E13" s="109"/>
      <c r="F13" s="126">
        <v>300</v>
      </c>
    </row>
    <row r="14" spans="2:6" x14ac:dyDescent="0.2">
      <c r="B14" s="433"/>
      <c r="C14" s="76" t="s">
        <v>346</v>
      </c>
      <c r="D14" s="90" t="s">
        <v>347</v>
      </c>
      <c r="E14" s="90"/>
      <c r="F14" s="128">
        <v>150</v>
      </c>
    </row>
    <row r="15" spans="2:6" s="72" customFormat="1" x14ac:dyDescent="0.2">
      <c r="B15" s="71"/>
      <c r="C15" s="71"/>
      <c r="D15" s="71"/>
      <c r="E15" s="71"/>
      <c r="F15" s="106"/>
    </row>
    <row r="16" spans="2:6" s="65" customFormat="1" ht="33.75" customHeight="1" x14ac:dyDescent="0.2">
      <c r="B16" s="422" t="s">
        <v>348</v>
      </c>
      <c r="C16" s="423"/>
      <c r="D16" s="423"/>
      <c r="E16" s="423"/>
      <c r="F16" s="424"/>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22" t="s">
        <v>330</v>
      </c>
      <c r="C35" s="425"/>
      <c r="D35" s="425"/>
      <c r="E35" s="425"/>
      <c r="F35" s="426"/>
    </row>
    <row r="36" spans="2:8" s="103" customFormat="1" ht="15" customHeight="1" x14ac:dyDescent="0.2">
      <c r="B36" s="427"/>
      <c r="C36" s="428"/>
      <c r="D36" s="429"/>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6" customFormat="1" ht="20.25" customHeight="1" thickBot="1" x14ac:dyDescent="0.25">
      <c r="A7" s="214">
        <v>1</v>
      </c>
      <c r="B7" s="215">
        <f>VLOOKUP($A$7,$A$10:$F$118,2,FALSE)</f>
        <v>0</v>
      </c>
      <c r="C7" s="215">
        <f>VLOOKUP($A$7,$A$10:$F$118,3,FALSE)</f>
        <v>0</v>
      </c>
      <c r="D7" s="215">
        <f>VLOOKUP($A$7,$A$10:$F$118,4,FALSE)</f>
        <v>0</v>
      </c>
      <c r="E7" s="215">
        <f>VLOOKUP($A$7,$A$10:$F$118,5,FALSE)</f>
        <v>0</v>
      </c>
      <c r="F7" s="217">
        <f>VLOOKUP($A$7,$A$10:$F$118,6,FALSE)</f>
        <v>0</v>
      </c>
    </row>
    <row r="8" spans="1:6" ht="15.75" customHeight="1" thickBot="1" x14ac:dyDescent="0.25"/>
    <row r="9" spans="1:6" ht="25.5" customHeight="1" x14ac:dyDescent="0.2">
      <c r="A9" s="203" t="s">
        <v>296</v>
      </c>
      <c r="B9" s="204" t="s">
        <v>178</v>
      </c>
      <c r="C9" s="204" t="s">
        <v>179</v>
      </c>
      <c r="D9" s="205" t="s">
        <v>180</v>
      </c>
      <c r="E9" s="206" t="s">
        <v>181</v>
      </c>
      <c r="F9" s="207" t="s">
        <v>182</v>
      </c>
    </row>
    <row r="10" spans="1:6" ht="14.25" customHeight="1" x14ac:dyDescent="0.2">
      <c r="A10" s="208">
        <v>1</v>
      </c>
      <c r="B10" s="25"/>
      <c r="C10" s="25"/>
      <c r="D10" s="35"/>
      <c r="E10" s="27"/>
      <c r="F10" s="209"/>
    </row>
    <row r="11" spans="1:6" ht="14.25" customHeight="1" x14ac:dyDescent="0.2">
      <c r="A11" s="208">
        <v>2</v>
      </c>
      <c r="B11" s="25">
        <v>201</v>
      </c>
      <c r="C11" s="25">
        <v>32</v>
      </c>
      <c r="D11" s="26" t="s">
        <v>183</v>
      </c>
      <c r="E11" s="27">
        <v>1051</v>
      </c>
      <c r="F11" s="209" t="s">
        <v>373</v>
      </c>
    </row>
    <row r="12" spans="1:6" ht="14.25" customHeight="1" x14ac:dyDescent="0.2">
      <c r="A12" s="208">
        <v>3</v>
      </c>
      <c r="B12" s="25">
        <v>301</v>
      </c>
      <c r="C12" s="25">
        <v>10</v>
      </c>
      <c r="D12" s="26" t="s">
        <v>185</v>
      </c>
      <c r="E12" s="27">
        <v>1021</v>
      </c>
      <c r="F12" s="209" t="s">
        <v>374</v>
      </c>
    </row>
    <row r="13" spans="1:6" ht="14.25" customHeight="1" x14ac:dyDescent="0.2">
      <c r="A13" s="208">
        <v>4</v>
      </c>
      <c r="B13" s="25">
        <v>501</v>
      </c>
      <c r="C13" s="25">
        <v>78</v>
      </c>
      <c r="D13" s="26" t="s">
        <v>188</v>
      </c>
      <c r="E13" s="27">
        <v>1121</v>
      </c>
      <c r="F13" s="209" t="s">
        <v>375</v>
      </c>
    </row>
    <row r="14" spans="1:6" ht="14.25" customHeight="1" x14ac:dyDescent="0.2">
      <c r="A14" s="208">
        <v>5</v>
      </c>
      <c r="B14" s="25">
        <v>502</v>
      </c>
      <c r="C14" s="25">
        <v>79</v>
      </c>
      <c r="D14" s="26" t="s">
        <v>190</v>
      </c>
      <c r="E14" s="27">
        <v>1122</v>
      </c>
      <c r="F14" s="209" t="s">
        <v>376</v>
      </c>
    </row>
    <row r="15" spans="1:6" ht="14.25" customHeight="1" x14ac:dyDescent="0.2">
      <c r="A15" s="208">
        <v>6</v>
      </c>
      <c r="B15" s="25">
        <v>503</v>
      </c>
      <c r="C15" s="25">
        <v>80</v>
      </c>
      <c r="D15" s="26" t="s">
        <v>192</v>
      </c>
      <c r="E15" s="27">
        <v>1123</v>
      </c>
      <c r="F15" s="209" t="s">
        <v>377</v>
      </c>
    </row>
    <row r="16" spans="1:6" ht="14.25" customHeight="1" x14ac:dyDescent="0.2">
      <c r="A16" s="208">
        <v>7</v>
      </c>
      <c r="B16" s="25">
        <v>302</v>
      </c>
      <c r="C16" s="25">
        <v>11</v>
      </c>
      <c r="D16" s="26" t="s">
        <v>194</v>
      </c>
      <c r="E16" s="27">
        <v>1022</v>
      </c>
      <c r="F16" s="209" t="s">
        <v>378</v>
      </c>
    </row>
    <row r="17" spans="1:6" ht="14.25" customHeight="1" x14ac:dyDescent="0.2">
      <c r="A17" s="208">
        <v>8</v>
      </c>
      <c r="B17" s="25">
        <v>303</v>
      </c>
      <c r="C17" s="25">
        <v>12</v>
      </c>
      <c r="D17" s="26" t="s">
        <v>196</v>
      </c>
      <c r="E17" s="27">
        <v>1023</v>
      </c>
      <c r="F17" s="209" t="s">
        <v>379</v>
      </c>
    </row>
    <row r="18" spans="1:6" ht="14.25" customHeight="1" x14ac:dyDescent="0.2">
      <c r="A18" s="208">
        <v>9</v>
      </c>
      <c r="B18" s="25">
        <v>401</v>
      </c>
      <c r="C18" s="25">
        <v>51</v>
      </c>
      <c r="D18" s="26" t="s">
        <v>198</v>
      </c>
      <c r="E18" s="27">
        <v>1081</v>
      </c>
      <c r="F18" s="209" t="s">
        <v>380</v>
      </c>
    </row>
    <row r="19" spans="1:6" ht="14.25" customHeight="1" x14ac:dyDescent="0.2">
      <c r="A19" s="208">
        <v>10</v>
      </c>
      <c r="B19" s="25">
        <v>202</v>
      </c>
      <c r="C19" s="25">
        <v>33</v>
      </c>
      <c r="D19" s="26" t="s">
        <v>200</v>
      </c>
      <c r="E19" s="27">
        <v>1052</v>
      </c>
      <c r="F19" s="209" t="s">
        <v>381</v>
      </c>
    </row>
    <row r="20" spans="1:6" ht="14.25" customHeight="1" x14ac:dyDescent="0.2">
      <c r="A20" s="208">
        <v>11</v>
      </c>
      <c r="B20" s="25">
        <v>504</v>
      </c>
      <c r="C20" s="25">
        <v>81</v>
      </c>
      <c r="D20" s="26" t="s">
        <v>202</v>
      </c>
      <c r="E20" s="27">
        <v>1125</v>
      </c>
      <c r="F20" s="209" t="s">
        <v>382</v>
      </c>
    </row>
    <row r="21" spans="1:6" ht="14.25" customHeight="1" x14ac:dyDescent="0.2">
      <c r="A21" s="208">
        <v>12</v>
      </c>
      <c r="B21" s="25">
        <v>402</v>
      </c>
      <c r="C21" s="25">
        <v>52</v>
      </c>
      <c r="D21" s="26" t="s">
        <v>204</v>
      </c>
      <c r="E21" s="27">
        <v>1082</v>
      </c>
      <c r="F21" s="209" t="s">
        <v>383</v>
      </c>
    </row>
    <row r="22" spans="1:6" ht="14.25" customHeight="1" x14ac:dyDescent="0.2">
      <c r="A22" s="208">
        <v>13</v>
      </c>
      <c r="B22" s="25">
        <v>403</v>
      </c>
      <c r="C22" s="25">
        <v>53</v>
      </c>
      <c r="D22" s="26" t="s">
        <v>206</v>
      </c>
      <c r="E22" s="27">
        <v>1083</v>
      </c>
      <c r="F22" s="209" t="s">
        <v>384</v>
      </c>
    </row>
    <row r="23" spans="1:6" ht="14.25" customHeight="1" x14ac:dyDescent="0.2">
      <c r="A23" s="208">
        <v>14</v>
      </c>
      <c r="B23" s="25">
        <v>505</v>
      </c>
      <c r="C23" s="25">
        <v>82</v>
      </c>
      <c r="D23" s="26" t="s">
        <v>208</v>
      </c>
      <c r="E23" s="27">
        <v>1125</v>
      </c>
      <c r="F23" s="209" t="s">
        <v>385</v>
      </c>
    </row>
    <row r="24" spans="1:6" ht="14.25" customHeight="1" x14ac:dyDescent="0.2">
      <c r="A24" s="208">
        <v>15</v>
      </c>
      <c r="B24" s="25">
        <v>203</v>
      </c>
      <c r="C24" s="25">
        <v>34</v>
      </c>
      <c r="D24" s="26" t="s">
        <v>210</v>
      </c>
      <c r="E24" s="27">
        <v>1053</v>
      </c>
      <c r="F24" s="209" t="s">
        <v>386</v>
      </c>
    </row>
    <row r="25" spans="1:6" ht="14.25" customHeight="1" x14ac:dyDescent="0.2">
      <c r="A25" s="208">
        <v>16</v>
      </c>
      <c r="B25" s="25">
        <v>601</v>
      </c>
      <c r="C25" s="25">
        <v>1</v>
      </c>
      <c r="D25" s="26" t="s">
        <v>212</v>
      </c>
      <c r="E25" s="27">
        <v>1001</v>
      </c>
      <c r="F25" s="209" t="s">
        <v>387</v>
      </c>
    </row>
    <row r="26" spans="1:6" ht="14.25" customHeight="1" x14ac:dyDescent="0.2">
      <c r="A26" s="208">
        <v>17</v>
      </c>
      <c r="B26" s="25">
        <v>506</v>
      </c>
      <c r="C26" s="25">
        <v>83</v>
      </c>
      <c r="D26" s="26" t="s">
        <v>214</v>
      </c>
      <c r="E26" s="27">
        <v>1126</v>
      </c>
      <c r="F26" s="209" t="s">
        <v>388</v>
      </c>
    </row>
    <row r="27" spans="1:6" ht="14.25" customHeight="1" x14ac:dyDescent="0.2">
      <c r="A27" s="208">
        <v>18</v>
      </c>
      <c r="B27" s="25">
        <v>204</v>
      </c>
      <c r="C27" s="25">
        <v>35</v>
      </c>
      <c r="D27" s="26" t="s">
        <v>216</v>
      </c>
      <c r="E27" s="27">
        <v>1054</v>
      </c>
      <c r="F27" s="209" t="s">
        <v>389</v>
      </c>
    </row>
    <row r="28" spans="1:6" ht="14.25" customHeight="1" x14ac:dyDescent="0.2">
      <c r="A28" s="208">
        <v>19</v>
      </c>
      <c r="B28" s="25">
        <v>507</v>
      </c>
      <c r="C28" s="25">
        <v>84</v>
      </c>
      <c r="D28" s="26" t="s">
        <v>218</v>
      </c>
      <c r="E28" s="27">
        <v>1127</v>
      </c>
      <c r="F28" s="209" t="s">
        <v>390</v>
      </c>
    </row>
    <row r="29" spans="1:6" ht="14.25" customHeight="1" x14ac:dyDescent="0.2">
      <c r="A29" s="208">
        <v>20</v>
      </c>
      <c r="B29" s="25">
        <v>404</v>
      </c>
      <c r="C29" s="25">
        <v>54</v>
      </c>
      <c r="D29" s="26" t="s">
        <v>220</v>
      </c>
      <c r="E29" s="27">
        <v>1084</v>
      </c>
      <c r="F29" s="209" t="s">
        <v>391</v>
      </c>
    </row>
    <row r="30" spans="1:6" ht="14.25" customHeight="1" x14ac:dyDescent="0.2">
      <c r="A30" s="208">
        <v>21</v>
      </c>
      <c r="B30" s="25">
        <v>304</v>
      </c>
      <c r="C30" s="25">
        <v>13</v>
      </c>
      <c r="D30" s="26" t="s">
        <v>222</v>
      </c>
      <c r="E30" s="27">
        <v>1024</v>
      </c>
      <c r="F30" s="209" t="s">
        <v>392</v>
      </c>
    </row>
    <row r="31" spans="1:6" ht="14.25" customHeight="1" x14ac:dyDescent="0.2">
      <c r="A31" s="208">
        <v>22</v>
      </c>
      <c r="B31" s="25">
        <v>602</v>
      </c>
      <c r="C31" s="25">
        <v>2</v>
      </c>
      <c r="D31" s="26" t="s">
        <v>224</v>
      </c>
      <c r="E31" s="27">
        <v>1002</v>
      </c>
      <c r="F31" s="209" t="s">
        <v>393</v>
      </c>
    </row>
    <row r="32" spans="1:6" ht="14.25" customHeight="1" x14ac:dyDescent="0.2">
      <c r="A32" s="208">
        <v>23</v>
      </c>
      <c r="B32" s="25">
        <v>305</v>
      </c>
      <c r="C32" s="25">
        <v>14</v>
      </c>
      <c r="D32" s="26" t="s">
        <v>226</v>
      </c>
      <c r="E32" s="27">
        <v>1025</v>
      </c>
      <c r="F32" s="209" t="s">
        <v>394</v>
      </c>
    </row>
    <row r="33" spans="1:6" ht="14.25" customHeight="1" x14ac:dyDescent="0.2">
      <c r="A33" s="208">
        <v>24</v>
      </c>
      <c r="B33" s="25">
        <v>306</v>
      </c>
      <c r="C33" s="25">
        <v>15</v>
      </c>
      <c r="D33" s="26" t="s">
        <v>228</v>
      </c>
      <c r="E33" s="27">
        <v>1026</v>
      </c>
      <c r="F33" s="209" t="s">
        <v>395</v>
      </c>
    </row>
    <row r="34" spans="1:6" ht="14.25" customHeight="1" x14ac:dyDescent="0.2">
      <c r="A34" s="208">
        <v>25</v>
      </c>
      <c r="B34" s="25">
        <v>603</v>
      </c>
      <c r="C34" s="25">
        <v>3</v>
      </c>
      <c r="D34" s="26" t="s">
        <v>230</v>
      </c>
      <c r="E34" s="27">
        <v>1003</v>
      </c>
      <c r="F34" s="209" t="s">
        <v>396</v>
      </c>
    </row>
    <row r="35" spans="1:6" ht="14.25" customHeight="1" x14ac:dyDescent="0.2">
      <c r="A35" s="208">
        <v>26</v>
      </c>
      <c r="B35" s="25">
        <v>508</v>
      </c>
      <c r="C35" s="25">
        <v>85</v>
      </c>
      <c r="D35" s="26" t="s">
        <v>232</v>
      </c>
      <c r="E35" s="27">
        <v>1128</v>
      </c>
      <c r="F35" s="209" t="s">
        <v>397</v>
      </c>
    </row>
    <row r="36" spans="1:6" ht="14.25" customHeight="1" x14ac:dyDescent="0.2">
      <c r="A36" s="208">
        <v>27</v>
      </c>
      <c r="B36" s="25">
        <v>509</v>
      </c>
      <c r="C36" s="25">
        <v>86</v>
      </c>
      <c r="D36" s="26" t="s">
        <v>234</v>
      </c>
      <c r="E36" s="27">
        <v>1129</v>
      </c>
      <c r="F36" s="209" t="s">
        <v>398</v>
      </c>
    </row>
    <row r="37" spans="1:6" ht="14.25" customHeight="1" x14ac:dyDescent="0.2">
      <c r="A37" s="208">
        <v>28</v>
      </c>
      <c r="B37" s="25">
        <v>604</v>
      </c>
      <c r="C37" s="25">
        <v>4</v>
      </c>
      <c r="D37" s="26" t="s">
        <v>236</v>
      </c>
      <c r="E37" s="27">
        <v>1004</v>
      </c>
      <c r="F37" s="209" t="s">
        <v>399</v>
      </c>
    </row>
    <row r="38" spans="1:6" ht="14.25" customHeight="1" x14ac:dyDescent="0.2">
      <c r="A38" s="208">
        <v>29</v>
      </c>
      <c r="B38" s="25">
        <v>307</v>
      </c>
      <c r="C38" s="25">
        <v>16</v>
      </c>
      <c r="D38" s="26" t="s">
        <v>238</v>
      </c>
      <c r="E38" s="27">
        <v>1030</v>
      </c>
      <c r="F38" s="209" t="s">
        <v>400</v>
      </c>
    </row>
    <row r="39" spans="1:6" ht="14.25" customHeight="1" x14ac:dyDescent="0.2">
      <c r="A39" s="208">
        <v>30</v>
      </c>
      <c r="B39" s="25">
        <v>510</v>
      </c>
      <c r="C39" s="25">
        <v>87</v>
      </c>
      <c r="D39" s="26" t="s">
        <v>240</v>
      </c>
      <c r="E39" s="27">
        <v>1130</v>
      </c>
      <c r="F39" s="209" t="s">
        <v>401</v>
      </c>
    </row>
    <row r="40" spans="1:6" ht="14.25" customHeight="1" x14ac:dyDescent="0.2">
      <c r="A40" s="208">
        <v>31</v>
      </c>
      <c r="B40" s="25">
        <v>405</v>
      </c>
      <c r="C40" s="25">
        <v>55</v>
      </c>
      <c r="D40" s="26" t="s">
        <v>242</v>
      </c>
      <c r="E40" s="27">
        <v>1085</v>
      </c>
      <c r="F40" s="209" t="s">
        <v>402</v>
      </c>
    </row>
    <row r="41" spans="1:6" ht="14.25" customHeight="1" x14ac:dyDescent="0.2">
      <c r="A41" s="208">
        <v>32</v>
      </c>
      <c r="B41" s="25">
        <v>205</v>
      </c>
      <c r="C41" s="25">
        <v>36</v>
      </c>
      <c r="D41" s="26" t="s">
        <v>244</v>
      </c>
      <c r="E41" s="27">
        <v>1055</v>
      </c>
      <c r="F41" s="209" t="s">
        <v>403</v>
      </c>
    </row>
    <row r="42" spans="1:6" ht="14.25" customHeight="1" x14ac:dyDescent="0.2">
      <c r="A42" s="208">
        <v>33</v>
      </c>
      <c r="B42" s="25">
        <v>206</v>
      </c>
      <c r="C42" s="25">
        <v>37</v>
      </c>
      <c r="D42" s="26" t="s">
        <v>246</v>
      </c>
      <c r="E42" s="27">
        <v>1056</v>
      </c>
      <c r="F42" s="209" t="s">
        <v>404</v>
      </c>
    </row>
    <row r="43" spans="1:6" ht="14.25" customHeight="1" x14ac:dyDescent="0.2">
      <c r="A43" s="208">
        <v>34</v>
      </c>
      <c r="B43" s="25">
        <v>511</v>
      </c>
      <c r="C43" s="25">
        <v>88</v>
      </c>
      <c r="D43" s="26" t="s">
        <v>248</v>
      </c>
      <c r="E43" s="27">
        <v>1131</v>
      </c>
      <c r="F43" s="209" t="s">
        <v>405</v>
      </c>
    </row>
    <row r="44" spans="1:6" ht="14.25" customHeight="1" x14ac:dyDescent="0.2">
      <c r="A44" s="208">
        <v>35</v>
      </c>
      <c r="B44" s="25">
        <v>406</v>
      </c>
      <c r="C44" s="25">
        <v>56</v>
      </c>
      <c r="D44" s="26" t="s">
        <v>250</v>
      </c>
      <c r="E44" s="27">
        <v>1086</v>
      </c>
      <c r="F44" s="209" t="s">
        <v>406</v>
      </c>
    </row>
    <row r="45" spans="1:6" ht="14.25" customHeight="1" x14ac:dyDescent="0.2">
      <c r="A45" s="208">
        <v>36</v>
      </c>
      <c r="B45" s="25">
        <v>407</v>
      </c>
      <c r="C45" s="25">
        <v>57</v>
      </c>
      <c r="D45" s="26" t="s">
        <v>252</v>
      </c>
      <c r="E45" s="27">
        <v>1081</v>
      </c>
      <c r="F45" s="209" t="s">
        <v>407</v>
      </c>
    </row>
    <row r="46" spans="1:6" ht="14.25" customHeight="1" x14ac:dyDescent="0.2">
      <c r="A46" s="208">
        <v>37</v>
      </c>
      <c r="B46" s="25">
        <v>308</v>
      </c>
      <c r="C46" s="25">
        <v>17</v>
      </c>
      <c r="D46" s="26" t="s">
        <v>254</v>
      </c>
      <c r="E46" s="27">
        <v>1030</v>
      </c>
      <c r="F46" s="209" t="s">
        <v>408</v>
      </c>
    </row>
    <row r="47" spans="1:6" ht="14.25" customHeight="1" x14ac:dyDescent="0.2">
      <c r="A47" s="208">
        <v>38</v>
      </c>
      <c r="B47" s="25">
        <v>605</v>
      </c>
      <c r="C47" s="25">
        <v>5</v>
      </c>
      <c r="D47" s="26" t="s">
        <v>256</v>
      </c>
      <c r="E47" s="27">
        <v>1005</v>
      </c>
      <c r="F47" s="209" t="s">
        <v>409</v>
      </c>
    </row>
    <row r="48" spans="1:6" ht="14.25" customHeight="1" x14ac:dyDescent="0.2">
      <c r="A48" s="208">
        <v>39</v>
      </c>
      <c r="B48" s="25">
        <v>512</v>
      </c>
      <c r="C48" s="25">
        <v>89</v>
      </c>
      <c r="D48" s="26" t="s">
        <v>258</v>
      </c>
      <c r="E48" s="27">
        <v>1132</v>
      </c>
      <c r="F48" s="209" t="s">
        <v>410</v>
      </c>
    </row>
    <row r="49" spans="1:6" ht="14.25" customHeight="1" x14ac:dyDescent="0.2">
      <c r="A49" s="208">
        <v>40</v>
      </c>
      <c r="B49" s="25">
        <v>309</v>
      </c>
      <c r="C49" s="25">
        <v>18</v>
      </c>
      <c r="D49" s="26" t="s">
        <v>260</v>
      </c>
      <c r="E49" s="27">
        <v>1039</v>
      </c>
      <c r="F49" s="209" t="s">
        <v>411</v>
      </c>
    </row>
    <row r="50" spans="1:6" ht="14.25" customHeight="1" x14ac:dyDescent="0.2">
      <c r="A50" s="208">
        <v>41</v>
      </c>
      <c r="B50" s="25">
        <v>408</v>
      </c>
      <c r="C50" s="25">
        <v>58</v>
      </c>
      <c r="D50" s="26" t="s">
        <v>262</v>
      </c>
      <c r="E50" s="27">
        <v>1088</v>
      </c>
      <c r="F50" s="209" t="s">
        <v>412</v>
      </c>
    </row>
    <row r="51" spans="1:6" ht="14.25" customHeight="1" x14ac:dyDescent="0.2">
      <c r="A51" s="208">
        <v>42</v>
      </c>
      <c r="B51" s="28">
        <v>310</v>
      </c>
      <c r="C51" s="28">
        <v>19</v>
      </c>
      <c r="D51" s="29" t="s">
        <v>264</v>
      </c>
      <c r="E51" s="30">
        <v>1030</v>
      </c>
      <c r="F51" s="209" t="s">
        <v>413</v>
      </c>
    </row>
    <row r="52" spans="1:6" ht="14.25" customHeight="1" x14ac:dyDescent="0.2">
      <c r="A52" s="208">
        <v>43</v>
      </c>
      <c r="B52" s="25">
        <v>311</v>
      </c>
      <c r="C52" s="25">
        <v>20</v>
      </c>
      <c r="D52" s="26" t="s">
        <v>266</v>
      </c>
      <c r="E52" s="27">
        <v>1031</v>
      </c>
      <c r="F52" s="209" t="s">
        <v>414</v>
      </c>
    </row>
    <row r="53" spans="1:6" ht="14.25" customHeight="1" x14ac:dyDescent="0.2">
      <c r="A53" s="208">
        <v>44</v>
      </c>
      <c r="B53" s="25">
        <v>312</v>
      </c>
      <c r="C53" s="25">
        <v>21</v>
      </c>
      <c r="D53" s="26" t="s">
        <v>268</v>
      </c>
      <c r="E53" s="27">
        <v>1032</v>
      </c>
      <c r="F53" s="209" t="s">
        <v>415</v>
      </c>
    </row>
    <row r="54" spans="1:6" ht="14.25" customHeight="1" x14ac:dyDescent="0.2">
      <c r="A54" s="208">
        <v>45</v>
      </c>
      <c r="B54" s="25">
        <v>207</v>
      </c>
      <c r="C54" s="25">
        <v>38</v>
      </c>
      <c r="D54" s="26" t="s">
        <v>270</v>
      </c>
      <c r="E54" s="27">
        <v>1057</v>
      </c>
      <c r="F54" s="209" t="s">
        <v>416</v>
      </c>
    </row>
    <row r="55" spans="1:6" ht="14.25" customHeight="1" x14ac:dyDescent="0.2">
      <c r="A55" s="208">
        <v>46</v>
      </c>
      <c r="B55" s="25">
        <v>208</v>
      </c>
      <c r="C55" s="25">
        <v>39</v>
      </c>
      <c r="D55" s="26" t="s">
        <v>272</v>
      </c>
      <c r="E55" s="27">
        <v>1058</v>
      </c>
      <c r="F55" s="209" t="s">
        <v>417</v>
      </c>
    </row>
    <row r="56" spans="1:6" ht="14.25" customHeight="1" x14ac:dyDescent="0.2">
      <c r="A56" s="208">
        <v>47</v>
      </c>
      <c r="B56" s="25">
        <v>313</v>
      </c>
      <c r="C56" s="25">
        <v>22</v>
      </c>
      <c r="D56" s="26" t="s">
        <v>274</v>
      </c>
      <c r="E56" s="27">
        <v>1033</v>
      </c>
      <c r="F56" s="209" t="s">
        <v>418</v>
      </c>
    </row>
    <row r="57" spans="1:6" ht="14.25" customHeight="1" x14ac:dyDescent="0.2">
      <c r="A57" s="208">
        <v>48</v>
      </c>
      <c r="B57" s="25">
        <v>409</v>
      </c>
      <c r="C57" s="25">
        <v>59</v>
      </c>
      <c r="D57" s="26" t="s">
        <v>276</v>
      </c>
      <c r="E57" s="27">
        <v>1089</v>
      </c>
      <c r="F57" s="209" t="s">
        <v>419</v>
      </c>
    </row>
    <row r="58" spans="1:6" ht="14.25" customHeight="1" x14ac:dyDescent="0.2">
      <c r="A58" s="208">
        <v>49</v>
      </c>
      <c r="B58" s="25">
        <v>513</v>
      </c>
      <c r="C58" s="25">
        <v>90</v>
      </c>
      <c r="D58" s="26" t="s">
        <v>278</v>
      </c>
      <c r="E58" s="27">
        <v>1128</v>
      </c>
      <c r="F58" s="209" t="s">
        <v>420</v>
      </c>
    </row>
    <row r="59" spans="1:6" ht="14.25" customHeight="1" x14ac:dyDescent="0.2">
      <c r="A59" s="208">
        <v>50</v>
      </c>
      <c r="B59" s="25">
        <v>209</v>
      </c>
      <c r="C59" s="25">
        <v>40</v>
      </c>
      <c r="D59" s="26" t="s">
        <v>280</v>
      </c>
      <c r="E59" s="27">
        <v>1059</v>
      </c>
      <c r="F59" s="209" t="s">
        <v>421</v>
      </c>
    </row>
    <row r="60" spans="1:6" ht="14.25" customHeight="1" x14ac:dyDescent="0.2">
      <c r="A60" s="208">
        <v>51</v>
      </c>
      <c r="B60" s="25">
        <v>410</v>
      </c>
      <c r="C60" s="25">
        <v>60</v>
      </c>
      <c r="D60" s="26" t="s">
        <v>284</v>
      </c>
      <c r="E60" s="31">
        <v>1104</v>
      </c>
      <c r="F60" s="209" t="s">
        <v>422</v>
      </c>
    </row>
    <row r="61" spans="1:6" ht="14.25" customHeight="1" x14ac:dyDescent="0.2">
      <c r="A61" s="208">
        <v>52</v>
      </c>
      <c r="B61" s="25">
        <v>514</v>
      </c>
      <c r="C61" s="25">
        <v>91</v>
      </c>
      <c r="D61" s="26" t="s">
        <v>286</v>
      </c>
      <c r="E61" s="27">
        <v>1140</v>
      </c>
      <c r="F61" s="209" t="s">
        <v>423</v>
      </c>
    </row>
    <row r="62" spans="1:6" ht="14.25" customHeight="1" x14ac:dyDescent="0.2">
      <c r="A62" s="208">
        <v>53</v>
      </c>
      <c r="B62" s="25">
        <v>314</v>
      </c>
      <c r="C62" s="25">
        <v>23</v>
      </c>
      <c r="D62" s="26" t="s">
        <v>288</v>
      </c>
      <c r="E62" s="27">
        <v>1032</v>
      </c>
      <c r="F62" s="209" t="s">
        <v>424</v>
      </c>
    </row>
    <row r="63" spans="1:6" ht="14.25" customHeight="1" x14ac:dyDescent="0.2">
      <c r="A63" s="208">
        <v>54</v>
      </c>
      <c r="B63" s="25">
        <v>210</v>
      </c>
      <c r="C63" s="25">
        <v>41</v>
      </c>
      <c r="D63" s="26" t="s">
        <v>290</v>
      </c>
      <c r="E63" s="27">
        <v>1061</v>
      </c>
      <c r="F63" s="209" t="s">
        <v>425</v>
      </c>
    </row>
    <row r="64" spans="1:6" s="21" customFormat="1" x14ac:dyDescent="0.2">
      <c r="A64" s="208">
        <v>55</v>
      </c>
      <c r="B64" s="25">
        <v>515</v>
      </c>
      <c r="C64" s="25">
        <v>92</v>
      </c>
      <c r="D64" s="26" t="s">
        <v>184</v>
      </c>
      <c r="E64" s="27">
        <v>1135</v>
      </c>
      <c r="F64" s="209" t="s">
        <v>426</v>
      </c>
    </row>
    <row r="65" spans="1:6" s="21" customFormat="1" ht="24" x14ac:dyDescent="0.2">
      <c r="A65" s="208">
        <v>56</v>
      </c>
      <c r="B65" s="25" t="s">
        <v>186</v>
      </c>
      <c r="C65" s="25">
        <v>42</v>
      </c>
      <c r="D65" s="26" t="s">
        <v>187</v>
      </c>
      <c r="E65" s="27">
        <v>1061</v>
      </c>
      <c r="F65" s="209" t="s">
        <v>427</v>
      </c>
    </row>
    <row r="66" spans="1:6" s="21" customFormat="1" x14ac:dyDescent="0.2">
      <c r="A66" s="208">
        <v>57</v>
      </c>
      <c r="B66" s="25">
        <v>211</v>
      </c>
      <c r="C66" s="25">
        <v>43</v>
      </c>
      <c r="D66" s="26" t="s">
        <v>189</v>
      </c>
      <c r="E66" s="27">
        <v>1062</v>
      </c>
      <c r="F66" s="209" t="s">
        <v>428</v>
      </c>
    </row>
    <row r="67" spans="1:6" s="21" customFormat="1" x14ac:dyDescent="0.2">
      <c r="A67" s="208">
        <v>58</v>
      </c>
      <c r="B67" s="25">
        <v>606</v>
      </c>
      <c r="C67" s="25">
        <v>6</v>
      </c>
      <c r="D67" s="26" t="s">
        <v>191</v>
      </c>
      <c r="E67" s="27">
        <v>1006</v>
      </c>
      <c r="F67" s="209" t="s">
        <v>429</v>
      </c>
    </row>
    <row r="68" spans="1:6" s="21" customFormat="1" x14ac:dyDescent="0.2">
      <c r="A68" s="208">
        <v>59</v>
      </c>
      <c r="B68" s="25">
        <v>411</v>
      </c>
      <c r="C68" s="25">
        <v>61</v>
      </c>
      <c r="D68" s="26" t="s">
        <v>193</v>
      </c>
      <c r="E68" s="27">
        <v>1091</v>
      </c>
      <c r="F68" s="209" t="s">
        <v>430</v>
      </c>
    </row>
    <row r="69" spans="1:6" s="21" customFormat="1" x14ac:dyDescent="0.2">
      <c r="A69" s="208">
        <v>60</v>
      </c>
      <c r="B69" s="25">
        <v>212</v>
      </c>
      <c r="C69" s="25">
        <v>44</v>
      </c>
      <c r="D69" s="26" t="s">
        <v>195</v>
      </c>
      <c r="E69" s="27">
        <v>1063</v>
      </c>
      <c r="F69" s="209" t="s">
        <v>431</v>
      </c>
    </row>
    <row r="70" spans="1:6" s="21" customFormat="1" x14ac:dyDescent="0.2">
      <c r="A70" s="208">
        <v>61</v>
      </c>
      <c r="B70" s="25">
        <v>213</v>
      </c>
      <c r="C70" s="25">
        <v>45</v>
      </c>
      <c r="D70" s="26" t="s">
        <v>197</v>
      </c>
      <c r="E70" s="27">
        <v>1064</v>
      </c>
      <c r="F70" s="209" t="s">
        <v>432</v>
      </c>
    </row>
    <row r="71" spans="1:6" s="21" customFormat="1" x14ac:dyDescent="0.2">
      <c r="A71" s="208">
        <v>62</v>
      </c>
      <c r="B71" s="25">
        <v>516</v>
      </c>
      <c r="C71" s="25">
        <v>93</v>
      </c>
      <c r="D71" s="26" t="s">
        <v>199</v>
      </c>
      <c r="E71" s="27">
        <v>1136</v>
      </c>
      <c r="F71" s="209" t="s">
        <v>433</v>
      </c>
    </row>
    <row r="72" spans="1:6" s="21" customFormat="1" x14ac:dyDescent="0.2">
      <c r="A72" s="208">
        <v>63</v>
      </c>
      <c r="B72" s="25">
        <v>315</v>
      </c>
      <c r="C72" s="25">
        <v>24</v>
      </c>
      <c r="D72" s="26" t="s">
        <v>201</v>
      </c>
      <c r="E72" s="27">
        <v>1030</v>
      </c>
      <c r="F72" s="209" t="s">
        <v>434</v>
      </c>
    </row>
    <row r="73" spans="1:6" s="21" customFormat="1" x14ac:dyDescent="0.2">
      <c r="A73" s="208">
        <v>64</v>
      </c>
      <c r="B73" s="25">
        <v>316</v>
      </c>
      <c r="C73" s="25">
        <v>25</v>
      </c>
      <c r="D73" s="26" t="s">
        <v>203</v>
      </c>
      <c r="E73" s="27">
        <v>1030</v>
      </c>
      <c r="F73" s="209" t="s">
        <v>435</v>
      </c>
    </row>
    <row r="74" spans="1:6" s="21" customFormat="1" x14ac:dyDescent="0.2">
      <c r="A74" s="208">
        <v>65</v>
      </c>
      <c r="B74" s="25">
        <v>517</v>
      </c>
      <c r="C74" s="25">
        <v>94</v>
      </c>
      <c r="D74" s="26" t="s">
        <v>205</v>
      </c>
      <c r="E74" s="27">
        <v>1137</v>
      </c>
      <c r="F74" s="209" t="s">
        <v>436</v>
      </c>
    </row>
    <row r="75" spans="1:6" s="21" customFormat="1" x14ac:dyDescent="0.2">
      <c r="A75" s="208">
        <v>66</v>
      </c>
      <c r="B75" s="25">
        <v>412</v>
      </c>
      <c r="C75" s="25">
        <v>62</v>
      </c>
      <c r="D75" s="26" t="s">
        <v>207</v>
      </c>
      <c r="E75" s="27">
        <v>1092</v>
      </c>
      <c r="F75" s="209" t="s">
        <v>437</v>
      </c>
    </row>
    <row r="76" spans="1:6" x14ac:dyDescent="0.2">
      <c r="A76" s="208">
        <v>67</v>
      </c>
      <c r="B76" s="25">
        <v>413</v>
      </c>
      <c r="C76" s="25">
        <v>63</v>
      </c>
      <c r="D76" s="26" t="s">
        <v>209</v>
      </c>
      <c r="E76" s="27">
        <v>1093</v>
      </c>
      <c r="F76" s="209" t="s">
        <v>438</v>
      </c>
    </row>
    <row r="77" spans="1:6" x14ac:dyDescent="0.2">
      <c r="A77" s="208">
        <v>68</v>
      </c>
      <c r="B77" s="25">
        <v>414</v>
      </c>
      <c r="C77" s="25">
        <v>64</v>
      </c>
      <c r="D77" s="26" t="s">
        <v>211</v>
      </c>
      <c r="E77" s="27">
        <v>1094</v>
      </c>
      <c r="F77" s="209" t="s">
        <v>439</v>
      </c>
    </row>
    <row r="78" spans="1:6" x14ac:dyDescent="0.2">
      <c r="A78" s="208">
        <v>69</v>
      </c>
      <c r="B78" s="25">
        <v>415</v>
      </c>
      <c r="C78" s="25">
        <v>65</v>
      </c>
      <c r="D78" s="26" t="s">
        <v>213</v>
      </c>
      <c r="E78" s="27">
        <v>1095</v>
      </c>
      <c r="F78" s="209" t="s">
        <v>440</v>
      </c>
    </row>
    <row r="79" spans="1:6" x14ac:dyDescent="0.2">
      <c r="A79" s="208">
        <v>70</v>
      </c>
      <c r="B79" s="25">
        <v>518</v>
      </c>
      <c r="C79" s="25">
        <v>95</v>
      </c>
      <c r="D79" s="26" t="s">
        <v>215</v>
      </c>
      <c r="E79" s="27">
        <v>1138</v>
      </c>
      <c r="F79" s="209" t="s">
        <v>441</v>
      </c>
    </row>
    <row r="80" spans="1:6" x14ac:dyDescent="0.2">
      <c r="A80" s="208">
        <v>71</v>
      </c>
      <c r="B80" s="25">
        <v>519</v>
      </c>
      <c r="C80" s="25">
        <v>96</v>
      </c>
      <c r="D80" s="26" t="s">
        <v>217</v>
      </c>
      <c r="E80" s="27">
        <v>1139</v>
      </c>
      <c r="F80" s="209" t="s">
        <v>442</v>
      </c>
    </row>
    <row r="81" spans="1:6" x14ac:dyDescent="0.2">
      <c r="A81" s="208">
        <v>72</v>
      </c>
      <c r="B81" s="25">
        <v>416</v>
      </c>
      <c r="C81" s="25">
        <v>66</v>
      </c>
      <c r="D81" s="26" t="s">
        <v>219</v>
      </c>
      <c r="E81" s="27">
        <v>1096</v>
      </c>
      <c r="F81" s="209" t="s">
        <v>443</v>
      </c>
    </row>
    <row r="82" spans="1:6" x14ac:dyDescent="0.2">
      <c r="A82" s="208">
        <v>73</v>
      </c>
      <c r="B82" s="25">
        <v>317</v>
      </c>
      <c r="C82" s="25">
        <v>26</v>
      </c>
      <c r="D82" s="26" t="s">
        <v>221</v>
      </c>
      <c r="E82" s="27">
        <v>1037</v>
      </c>
      <c r="F82" s="209" t="s">
        <v>444</v>
      </c>
    </row>
    <row r="83" spans="1:6" x14ac:dyDescent="0.2">
      <c r="A83" s="208">
        <v>74</v>
      </c>
      <c r="B83" s="25">
        <v>520</v>
      </c>
      <c r="C83" s="25">
        <v>97</v>
      </c>
      <c r="D83" s="26" t="s">
        <v>223</v>
      </c>
      <c r="E83" s="27">
        <v>1140</v>
      </c>
      <c r="F83" s="209" t="s">
        <v>445</v>
      </c>
    </row>
    <row r="84" spans="1:6" x14ac:dyDescent="0.2">
      <c r="A84" s="208">
        <v>75</v>
      </c>
      <c r="B84" s="25">
        <v>318</v>
      </c>
      <c r="C84" s="25">
        <v>27</v>
      </c>
      <c r="D84" s="26" t="s">
        <v>225</v>
      </c>
      <c r="E84" s="27">
        <v>1030</v>
      </c>
      <c r="F84" s="209" t="s">
        <v>446</v>
      </c>
    </row>
    <row r="85" spans="1:6" x14ac:dyDescent="0.2">
      <c r="A85" s="208">
        <v>76</v>
      </c>
      <c r="B85" s="25">
        <v>521</v>
      </c>
      <c r="C85" s="25">
        <v>98</v>
      </c>
      <c r="D85" s="26" t="s">
        <v>227</v>
      </c>
      <c r="E85" s="27">
        <v>1140</v>
      </c>
      <c r="F85" s="209" t="s">
        <v>447</v>
      </c>
    </row>
    <row r="86" spans="1:6" x14ac:dyDescent="0.2">
      <c r="A86" s="208">
        <v>77</v>
      </c>
      <c r="B86" s="25">
        <v>417</v>
      </c>
      <c r="C86" s="25">
        <v>67</v>
      </c>
      <c r="D86" s="26" t="s">
        <v>229</v>
      </c>
      <c r="E86" s="27">
        <v>1097</v>
      </c>
      <c r="F86" s="209" t="s">
        <v>448</v>
      </c>
    </row>
    <row r="87" spans="1:6" x14ac:dyDescent="0.2">
      <c r="A87" s="208">
        <v>78</v>
      </c>
      <c r="B87" s="25">
        <v>522</v>
      </c>
      <c r="C87" s="25">
        <v>99</v>
      </c>
      <c r="D87" s="26" t="s">
        <v>231</v>
      </c>
      <c r="E87" s="27">
        <v>1142</v>
      </c>
      <c r="F87" s="209" t="s">
        <v>449</v>
      </c>
    </row>
    <row r="88" spans="1:6" x14ac:dyDescent="0.2">
      <c r="A88" s="208">
        <v>79</v>
      </c>
      <c r="B88" s="25">
        <v>319</v>
      </c>
      <c r="C88" s="25">
        <v>28</v>
      </c>
      <c r="D88" s="26" t="s">
        <v>233</v>
      </c>
      <c r="E88" s="27">
        <v>1039</v>
      </c>
      <c r="F88" s="209" t="s">
        <v>450</v>
      </c>
    </row>
    <row r="89" spans="1:6" x14ac:dyDescent="0.2">
      <c r="A89" s="208">
        <v>80</v>
      </c>
      <c r="B89" s="25">
        <v>607</v>
      </c>
      <c r="C89" s="25">
        <v>7</v>
      </c>
      <c r="D89" s="26" t="s">
        <v>235</v>
      </c>
      <c r="E89" s="27">
        <v>1007</v>
      </c>
      <c r="F89" s="209" t="s">
        <v>451</v>
      </c>
    </row>
    <row r="90" spans="1:6" x14ac:dyDescent="0.2">
      <c r="A90" s="208">
        <v>81</v>
      </c>
      <c r="B90" s="25">
        <v>214</v>
      </c>
      <c r="C90" s="25">
        <v>46</v>
      </c>
      <c r="D90" s="26" t="s">
        <v>237</v>
      </c>
      <c r="E90" s="27">
        <v>1065</v>
      </c>
      <c r="F90" s="209" t="s">
        <v>452</v>
      </c>
    </row>
    <row r="91" spans="1:6" x14ac:dyDescent="0.2">
      <c r="A91" s="208">
        <v>82</v>
      </c>
      <c r="B91" s="25">
        <v>320</v>
      </c>
      <c r="C91" s="25">
        <v>29</v>
      </c>
      <c r="D91" s="26" t="s">
        <v>239</v>
      </c>
      <c r="E91" s="27">
        <v>1040</v>
      </c>
      <c r="F91" s="209" t="s">
        <v>453</v>
      </c>
    </row>
    <row r="92" spans="1:6" x14ac:dyDescent="0.2">
      <c r="A92" s="208">
        <v>83</v>
      </c>
      <c r="B92" s="25">
        <v>418</v>
      </c>
      <c r="C92" s="25">
        <v>68</v>
      </c>
      <c r="D92" s="26" t="s">
        <v>241</v>
      </c>
      <c r="E92" s="27">
        <v>1098</v>
      </c>
      <c r="F92" s="209" t="s">
        <v>454</v>
      </c>
    </row>
    <row r="93" spans="1:6" x14ac:dyDescent="0.2">
      <c r="A93" s="208">
        <v>84</v>
      </c>
      <c r="B93" s="25">
        <v>419</v>
      </c>
      <c r="C93" s="25">
        <v>69</v>
      </c>
      <c r="D93" s="26" t="s">
        <v>243</v>
      </c>
      <c r="E93" s="27">
        <v>1099</v>
      </c>
      <c r="F93" s="209" t="s">
        <v>455</v>
      </c>
    </row>
    <row r="94" spans="1:6" x14ac:dyDescent="0.2">
      <c r="A94" s="208">
        <v>85</v>
      </c>
      <c r="B94" s="25">
        <v>420</v>
      </c>
      <c r="C94" s="25">
        <v>70</v>
      </c>
      <c r="D94" s="26" t="s">
        <v>245</v>
      </c>
      <c r="E94" s="27">
        <v>1100</v>
      </c>
      <c r="F94" s="209" t="s">
        <v>456</v>
      </c>
    </row>
    <row r="95" spans="1:6" x14ac:dyDescent="0.2">
      <c r="A95" s="208">
        <v>86</v>
      </c>
      <c r="B95" s="25">
        <v>321</v>
      </c>
      <c r="C95" s="25">
        <v>30</v>
      </c>
      <c r="D95" s="26" t="s">
        <v>247</v>
      </c>
      <c r="E95" s="27">
        <v>1041</v>
      </c>
      <c r="F95" s="209" t="s">
        <v>457</v>
      </c>
    </row>
    <row r="96" spans="1:6" x14ac:dyDescent="0.2">
      <c r="A96" s="208">
        <v>87</v>
      </c>
      <c r="B96" s="25">
        <v>523</v>
      </c>
      <c r="C96" s="25">
        <v>100</v>
      </c>
      <c r="D96" s="26" t="s">
        <v>249</v>
      </c>
      <c r="E96" s="27">
        <v>1143</v>
      </c>
      <c r="F96" s="209" t="s">
        <v>458</v>
      </c>
    </row>
    <row r="97" spans="1:6" x14ac:dyDescent="0.2">
      <c r="A97" s="208">
        <v>88</v>
      </c>
      <c r="B97" s="25">
        <v>608</v>
      </c>
      <c r="C97" s="25">
        <v>8</v>
      </c>
      <c r="D97" s="26" t="s">
        <v>251</v>
      </c>
      <c r="E97" s="27">
        <v>1008</v>
      </c>
      <c r="F97" s="209" t="s">
        <v>459</v>
      </c>
    </row>
    <row r="98" spans="1:6" x14ac:dyDescent="0.2">
      <c r="A98" s="208">
        <v>89</v>
      </c>
      <c r="B98" s="25">
        <v>421</v>
      </c>
      <c r="C98" s="25">
        <v>71</v>
      </c>
      <c r="D98" s="26" t="s">
        <v>253</v>
      </c>
      <c r="E98" s="27">
        <v>1081</v>
      </c>
      <c r="F98" s="209" t="s">
        <v>460</v>
      </c>
    </row>
    <row r="99" spans="1:6" x14ac:dyDescent="0.2">
      <c r="A99" s="208">
        <v>90</v>
      </c>
      <c r="B99" s="25">
        <v>215</v>
      </c>
      <c r="C99" s="25">
        <v>47</v>
      </c>
      <c r="D99" s="26" t="s">
        <v>255</v>
      </c>
      <c r="E99" s="27">
        <v>1066</v>
      </c>
      <c r="F99" s="209" t="s">
        <v>461</v>
      </c>
    </row>
    <row r="100" spans="1:6" x14ac:dyDescent="0.2">
      <c r="A100" s="208">
        <v>91</v>
      </c>
      <c r="B100" s="25">
        <v>422</v>
      </c>
      <c r="C100" s="25">
        <v>72</v>
      </c>
      <c r="D100" s="26" t="s">
        <v>257</v>
      </c>
      <c r="E100" s="27">
        <v>1102</v>
      </c>
      <c r="F100" s="209" t="s">
        <v>462</v>
      </c>
    </row>
    <row r="101" spans="1:6" x14ac:dyDescent="0.2">
      <c r="A101" s="208">
        <v>92</v>
      </c>
      <c r="B101" s="25">
        <v>322</v>
      </c>
      <c r="C101" s="25">
        <v>31</v>
      </c>
      <c r="D101" s="26" t="s">
        <v>259</v>
      </c>
      <c r="E101" s="27">
        <v>1030</v>
      </c>
      <c r="F101" s="209" t="s">
        <v>463</v>
      </c>
    </row>
    <row r="102" spans="1:6" x14ac:dyDescent="0.2">
      <c r="A102" s="208">
        <v>93</v>
      </c>
      <c r="B102" s="25">
        <v>423</v>
      </c>
      <c r="C102" s="25">
        <v>73</v>
      </c>
      <c r="D102" s="26" t="s">
        <v>261</v>
      </c>
      <c r="E102" s="27">
        <v>1103</v>
      </c>
      <c r="F102" s="209" t="s">
        <v>464</v>
      </c>
    </row>
    <row r="103" spans="1:6" x14ac:dyDescent="0.2">
      <c r="A103" s="208">
        <v>94</v>
      </c>
      <c r="B103" s="25">
        <v>424</v>
      </c>
      <c r="C103" s="25">
        <v>74</v>
      </c>
      <c r="D103" s="26" t="s">
        <v>263</v>
      </c>
      <c r="E103" s="27">
        <v>1104</v>
      </c>
      <c r="F103" s="209" t="s">
        <v>465</v>
      </c>
    </row>
    <row r="104" spans="1:6" x14ac:dyDescent="0.2">
      <c r="A104" s="208">
        <v>95</v>
      </c>
      <c r="B104" s="25">
        <v>216</v>
      </c>
      <c r="C104" s="25">
        <v>48</v>
      </c>
      <c r="D104" s="26" t="s">
        <v>265</v>
      </c>
      <c r="E104" s="27">
        <v>1067</v>
      </c>
      <c r="F104" s="209" t="s">
        <v>466</v>
      </c>
    </row>
    <row r="105" spans="1:6" x14ac:dyDescent="0.2">
      <c r="A105" s="208">
        <v>96</v>
      </c>
      <c r="B105" s="25">
        <v>524</v>
      </c>
      <c r="C105" s="25">
        <v>101</v>
      </c>
      <c r="D105" s="26" t="s">
        <v>267</v>
      </c>
      <c r="E105" s="27">
        <v>1125</v>
      </c>
      <c r="F105" s="209" t="s">
        <v>467</v>
      </c>
    </row>
    <row r="106" spans="1:6" x14ac:dyDescent="0.2">
      <c r="A106" s="208">
        <v>97</v>
      </c>
      <c r="B106" s="25">
        <v>525</v>
      </c>
      <c r="C106" s="25">
        <v>102</v>
      </c>
      <c r="D106" s="26" t="s">
        <v>269</v>
      </c>
      <c r="E106" s="27">
        <v>1145</v>
      </c>
      <c r="F106" s="209" t="s">
        <v>468</v>
      </c>
    </row>
    <row r="107" spans="1:6" x14ac:dyDescent="0.2">
      <c r="A107" s="208">
        <v>98</v>
      </c>
      <c r="B107" s="25">
        <v>217</v>
      </c>
      <c r="C107" s="25">
        <v>49</v>
      </c>
      <c r="D107" s="26" t="s">
        <v>271</v>
      </c>
      <c r="E107" s="27">
        <v>1068</v>
      </c>
      <c r="F107" s="209" t="s">
        <v>469</v>
      </c>
    </row>
    <row r="108" spans="1:6" x14ac:dyDescent="0.2">
      <c r="A108" s="208">
        <v>99</v>
      </c>
      <c r="B108" s="25">
        <v>526</v>
      </c>
      <c r="C108" s="25">
        <v>103</v>
      </c>
      <c r="D108" s="26" t="s">
        <v>273</v>
      </c>
      <c r="E108" s="27">
        <v>1146</v>
      </c>
      <c r="F108" s="209" t="s">
        <v>470</v>
      </c>
    </row>
    <row r="109" spans="1:6" x14ac:dyDescent="0.2">
      <c r="A109" s="208">
        <v>100</v>
      </c>
      <c r="B109" s="25">
        <v>218</v>
      </c>
      <c r="C109" s="25">
        <v>50</v>
      </c>
      <c r="D109" s="26" t="s">
        <v>275</v>
      </c>
      <c r="E109" s="27">
        <v>1069</v>
      </c>
      <c r="F109" s="209" t="s">
        <v>471</v>
      </c>
    </row>
    <row r="110" spans="1:6" x14ac:dyDescent="0.2">
      <c r="A110" s="208">
        <v>101</v>
      </c>
      <c r="B110" s="25"/>
      <c r="C110" s="25"/>
      <c r="D110" s="26" t="s">
        <v>0</v>
      </c>
      <c r="E110" s="27"/>
      <c r="F110" s="209" t="s">
        <v>1</v>
      </c>
    </row>
    <row r="111" spans="1:6" x14ac:dyDescent="0.2">
      <c r="A111" s="208">
        <v>102</v>
      </c>
      <c r="B111" s="25">
        <v>527</v>
      </c>
      <c r="C111" s="25">
        <v>104</v>
      </c>
      <c r="D111" s="26" t="s">
        <v>277</v>
      </c>
      <c r="E111" s="27">
        <v>1147</v>
      </c>
      <c r="F111" s="209" t="s">
        <v>472</v>
      </c>
    </row>
    <row r="112" spans="1:6" x14ac:dyDescent="0.2">
      <c r="A112" s="208">
        <v>103</v>
      </c>
      <c r="B112" s="25">
        <v>425</v>
      </c>
      <c r="C112" s="25">
        <v>75</v>
      </c>
      <c r="D112" s="26" t="s">
        <v>279</v>
      </c>
      <c r="E112" s="27">
        <v>1104</v>
      </c>
      <c r="F112" s="209" t="s">
        <v>473</v>
      </c>
    </row>
    <row r="113" spans="1:6" ht="24" x14ac:dyDescent="0.2">
      <c r="A113" s="208">
        <v>104</v>
      </c>
      <c r="B113" s="25" t="s">
        <v>281</v>
      </c>
      <c r="C113" s="25" t="s">
        <v>282</v>
      </c>
      <c r="D113" s="26" t="s">
        <v>283</v>
      </c>
      <c r="E113" s="27">
        <v>1151</v>
      </c>
      <c r="F113" s="209" t="s">
        <v>474</v>
      </c>
    </row>
    <row r="114" spans="1:6" x14ac:dyDescent="0.2">
      <c r="A114" s="208">
        <v>105</v>
      </c>
      <c r="B114" s="25">
        <v>528</v>
      </c>
      <c r="C114" s="25">
        <v>105</v>
      </c>
      <c r="D114" s="26" t="s">
        <v>285</v>
      </c>
      <c r="E114" s="27">
        <v>1151</v>
      </c>
      <c r="F114" s="209" t="s">
        <v>474</v>
      </c>
    </row>
    <row r="115" spans="1:6" x14ac:dyDescent="0.2">
      <c r="A115" s="208">
        <v>106</v>
      </c>
      <c r="B115" s="32">
        <v>529</v>
      </c>
      <c r="C115" s="32">
        <v>106</v>
      </c>
      <c r="D115" s="33" t="s">
        <v>287</v>
      </c>
      <c r="E115" s="34">
        <v>1151</v>
      </c>
      <c r="F115" s="209" t="s">
        <v>475</v>
      </c>
    </row>
    <row r="116" spans="1:6" x14ac:dyDescent="0.2">
      <c r="A116" s="208">
        <v>107</v>
      </c>
      <c r="B116" s="25">
        <v>426</v>
      </c>
      <c r="C116" s="25">
        <v>76</v>
      </c>
      <c r="D116" s="26" t="s">
        <v>289</v>
      </c>
      <c r="E116" s="27">
        <v>1104</v>
      </c>
      <c r="F116" s="209" t="s">
        <v>476</v>
      </c>
    </row>
    <row r="117" spans="1:6" x14ac:dyDescent="0.2">
      <c r="A117" s="208">
        <v>108</v>
      </c>
      <c r="B117" s="25">
        <v>427</v>
      </c>
      <c r="C117" s="25">
        <v>77</v>
      </c>
      <c r="D117" s="26" t="s">
        <v>291</v>
      </c>
      <c r="E117" s="27">
        <v>1107</v>
      </c>
      <c r="F117" s="209" t="s">
        <v>477</v>
      </c>
    </row>
    <row r="118" spans="1:6" ht="13.5" thickBot="1" x14ac:dyDescent="0.25">
      <c r="A118" s="208">
        <v>109</v>
      </c>
      <c r="B118" s="210">
        <v>530</v>
      </c>
      <c r="C118" s="210">
        <v>107</v>
      </c>
      <c r="D118" s="211" t="s">
        <v>293</v>
      </c>
      <c r="E118" s="212">
        <v>1150</v>
      </c>
      <c r="F118" s="213"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2 Tannen-Buchenwälder</v>
      </c>
      <c r="C5" s="57" t="str">
        <f>IF(OR(C9="",C23=""),"",CONCATENATE(C23,C9))</f>
        <v>22</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4</v>
      </c>
      <c r="B9" s="46" t="str">
        <f>IF(A9=1,"",VLOOKUP(A9,A12:C20,2,FALSE))</f>
        <v>2 Tannen-Buchenwälder</v>
      </c>
      <c r="C9" s="47">
        <f>IF(A9=1,"",VLOOKUP(A9,A12:C20,3,FALSE))</f>
        <v>2</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2.xml><?xml version="1.0" encoding="utf-8"?>
<?mso-contentType ?>
<customXsn xmlns="http://schemas.microsoft.com/office/2006/metadata/customXsn">
  <xsnLocation/>
  <cached>True</cached>
  <openByDefault>False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DDDE34-5B61-4A06-9CA4-B7C788EF1D0E}">
  <ds:schemaRefs>
    <ds:schemaRef ds:uri="office.server.policy"/>
  </ds:schemaRefs>
</ds:datastoreItem>
</file>

<file path=customXml/itemProps2.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3.xml><?xml version="1.0" encoding="utf-8"?>
<ds:datastoreItem xmlns:ds="http://schemas.openxmlformats.org/officeDocument/2006/customXml" ds:itemID="{69FEC7E6-0DC8-4FCF-B9B7-23516E61F7BD}">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8f5e7ae1-c31b-41ab-a022-53294d33c7e6"/>
    <ds:schemaRef ds:uri="http://purl.org/dc/dcmitype/"/>
    <ds:schemaRef ds:uri="http://schemas.microsoft.com/office/infopath/2007/PartnerControls"/>
    <ds:schemaRef ds:uri="a1fe9a18-c3bd-4b28-94cb-e4620cf0a385"/>
    <ds:schemaRef ds:uri="65a90e29-f543-47b4-9f02-b394aba9522b"/>
    <ds:schemaRef ds:uri="http://www.w3.org/XML/1998/namespace"/>
  </ds:schemaRefs>
</ds:datastoreItem>
</file>

<file path=customXml/itemProps4.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5.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6.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21</vt:i4>
      </vt:variant>
    </vt:vector>
  </HeadingPairs>
  <TitlesOfParts>
    <vt:vector size="30" baseType="lpstr">
      <vt:lpstr>wf15_NaiS LU_Form 2_WirkA</vt:lpstr>
      <vt:lpstr>Form 2 Rück</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Natgef_ideal!Druckbereich</vt:lpstr>
      <vt:lpstr>'wf15_NaiS LU_Form 2_WirkA'!Druckbereich</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2024-02-27T15:00:36Z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