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00404564\Downloads\Neuer Ordner\"/>
    </mc:Choice>
  </mc:AlternateContent>
  <bookViews>
    <workbookView xWindow="-90" yWindow="-90" windowWidth="23235" windowHeight="12555" tabRatio="883"/>
  </bookViews>
  <sheets>
    <sheet name="NaiS_Formular_5 A" sheetId="15" r:id="rId1"/>
    <sheet name="Form2 Rück A" sheetId="40" r:id="rId2"/>
    <sheet name="NaiS_Formular_5 B" sheetId="39" r:id="rId3"/>
    <sheet name="Form2 Rück B" sheetId="41" r:id="rId4"/>
    <sheet name="Eingangswerte_SW" sheetId="38" state="hidden" r:id="rId5"/>
    <sheet name="Gemeindeverzeichnis" sheetId="23" state="hidden" r:id="rId6"/>
    <sheet name="STAOGR_NATGEF" sheetId="24" state="hidden" r:id="rId7"/>
    <sheet name="Staotyp_minimal" sheetId="21" state="hidden" r:id="rId8"/>
    <sheet name="Staotyp_ideal" sheetId="22" state="hidden" r:id="rId9"/>
    <sheet name="Natgef_minimal" sheetId="20" state="hidden" r:id="rId10"/>
    <sheet name="Natgef_ideal" sheetId="19" state="hidden" r:id="rId11"/>
  </sheets>
  <externalReferences>
    <externalReference r:id="rId12"/>
  </externalReferences>
  <definedNames>
    <definedName name="Anz_WE" localSheetId="3">#REF!</definedName>
    <definedName name="Anz_WE" localSheetId="2">#REF!</definedName>
    <definedName name="Anz_WE">#REF!</definedName>
    <definedName name="Anz_WE_RO" localSheetId="3">#REF!</definedName>
    <definedName name="Anz_WE_RO" localSheetId="2">#REF!</definedName>
    <definedName name="Anz_WE_RO">#REF!</definedName>
    <definedName name="ATT_CBX" localSheetId="2">'NaiS_Formular_5 B'!$M$1</definedName>
    <definedName name="ATT_CBX">'NaiS_Formular_5 A'!$M$1</definedName>
    <definedName name="ATT_RO" localSheetId="2">'NaiS_Formular_5 B'!$I$1</definedName>
    <definedName name="ATT_RO">'NaiS_Formular_5 A'!$I$1</definedName>
    <definedName name="ATT_TYPE" localSheetId="2">'NaiS_Formular_5 B'!$J$1</definedName>
    <definedName name="ATT_TYPE">'NaiS_Formular_5 A'!$J$1</definedName>
    <definedName name="ATT_URL" localSheetId="2">'NaiS_Formular_5 B'!$H$1</definedName>
    <definedName name="ATT_URL">'NaiS_Formular_5 A'!$H$1</definedName>
    <definedName name="ATT_WNU_ID" localSheetId="2">'NaiS_Formular_5 B'!$L$1</definedName>
    <definedName name="ATT_WNU_ID">'NaiS_Formular_5 A'!$L$1</definedName>
    <definedName name="Auszahlungsadresse" localSheetId="3">#REF!</definedName>
    <definedName name="Auszahlungsadresse" localSheetId="2">#REF!</definedName>
    <definedName name="Auszahlungsadresse">#REF!</definedName>
    <definedName name="BHSW_Flaeche" localSheetId="3">#REF!</definedName>
    <definedName name="BHSW_Flaeche" localSheetId="2">#REF!</definedName>
    <definedName name="BHSW_Flaeche">#REF!</definedName>
    <definedName name="BHSW_Flaeche_WP" localSheetId="3">#REF!</definedName>
    <definedName name="BHSW_Flaeche_WP" localSheetId="2">#REF!</definedName>
    <definedName name="BHSW_Flaeche_WP">#REF!</definedName>
    <definedName name="BSW_Flaeche" localSheetId="3">#REF!</definedName>
    <definedName name="BSW_Flaeche" localSheetId="2">#REF!</definedName>
    <definedName name="BSW_Flaeche">#REF!</definedName>
    <definedName name="BSW_Flaeche_WP" localSheetId="3">#REF!</definedName>
    <definedName name="BSW_Flaeche_WP" localSheetId="2">#REF!</definedName>
    <definedName name="BSW_Flaeche_WP">#REF!</definedName>
    <definedName name="_xlnm.Print_Area" localSheetId="4">Eingangswerte_SW!$B$1:$F$46</definedName>
    <definedName name="_xlnm.Print_Area" localSheetId="0">'NaiS_Formular_5 A'!$B$1:$V$59</definedName>
    <definedName name="_xlnm.Print_Area" localSheetId="2">'NaiS_Formular_5 B'!$B$1:$V$59</definedName>
    <definedName name="_xlnm.Print_Area" localSheetId="10">Natgef_ideal!$A$1:$I$18</definedName>
    <definedName name="_xlnm.Print_Titles" localSheetId="1">'Form2 Rück A'!$1:$3</definedName>
    <definedName name="_xlnm.Print_Titles" localSheetId="3">'Form2 Rück B'!$1:$3</definedName>
    <definedName name="_xlnm.Print_Titles" localSheetId="5">Gemeindeverzeichnis!$9:$9</definedName>
    <definedName name="G_Baul_defBeitrag" localSheetId="3">#REF!</definedName>
    <definedName name="G_Baul_defBeitrag" localSheetId="2">#REF!</definedName>
    <definedName name="G_Baul_defBeitrag">#REF!</definedName>
    <definedName name="G_Baul_Offerte" localSheetId="3">#REF!</definedName>
    <definedName name="G_Baul_Offerte" localSheetId="2">#REF!</definedName>
    <definedName name="G_Baul_Offerte">#REF!</definedName>
    <definedName name="G_Baul_Offerte_pauschal_Abr" localSheetId="3">#REF!</definedName>
    <definedName name="G_Baul_Offerte_pauschal_Abr" localSheetId="2">#REF!</definedName>
    <definedName name="G_Baul_Offerte_pauschal_Abr">#REF!</definedName>
    <definedName name="G_defBeitrag" localSheetId="3">#REF!</definedName>
    <definedName name="G_defBeitrag" localSheetId="2">#REF!</definedName>
    <definedName name="G_defBeitrag">#REF!</definedName>
    <definedName name="G_defBeitrag_G" localSheetId="3">#REF!</definedName>
    <definedName name="G_defBeitrag_G" localSheetId="2">#REF!</definedName>
    <definedName name="G_defBeitrag_G">#REF!</definedName>
    <definedName name="G_defBeitrag_inklBL" localSheetId="3">#REF!</definedName>
    <definedName name="G_defBeitrag_inklBL" localSheetId="2">#REF!</definedName>
    <definedName name="G_defBeitrag_inklBL">#REF!</definedName>
    <definedName name="G_Kostentraeger" localSheetId="3">#REF!</definedName>
    <definedName name="G_Kostentraeger" localSheetId="2">#REF!</definedName>
    <definedName name="G_Kostentraeger">#REF!</definedName>
    <definedName name="G_Offerte" localSheetId="3">#REF!</definedName>
    <definedName name="G_Offerte" localSheetId="2">#REF!</definedName>
    <definedName name="G_Offerte">#REF!</definedName>
    <definedName name="G_Offerte_G" localSheetId="3">#REF!</definedName>
    <definedName name="G_Offerte_G" localSheetId="2">#REF!</definedName>
    <definedName name="G_Offerte_G">#REF!</definedName>
    <definedName name="G_Offerte_inklBL" localSheetId="3">#REF!</definedName>
    <definedName name="G_Offerte_inklBL" localSheetId="2">#REF!</definedName>
    <definedName name="G_Offerte_inklBL">#REF!</definedName>
    <definedName name="G_Offerte_pauschal" localSheetId="3">#REF!</definedName>
    <definedName name="G_Offerte_pauschal" localSheetId="2">#REF!</definedName>
    <definedName name="G_Offerte_pauschal">#REF!</definedName>
    <definedName name="G_Offerte_pauschal_Abr" localSheetId="3">#REF!</definedName>
    <definedName name="G_Offerte_pauschal_Abr" localSheetId="2">#REF!</definedName>
    <definedName name="G_Offerte_pauschal_Abr">#REF!</definedName>
    <definedName name="G_Offerte_pauschal_Abr_G" localSheetId="3">#REF!</definedName>
    <definedName name="G_Offerte_pauschal_Abr_G" localSheetId="2">#REF!</definedName>
    <definedName name="G_Offerte_pauschal_Abr_G">#REF!</definedName>
    <definedName name="G_Offerte_pauschal_Abr_inklBL" localSheetId="3">#REF!</definedName>
    <definedName name="G_Offerte_pauschal_Abr_inklBL" localSheetId="2">#REF!</definedName>
    <definedName name="G_Offerte_pauschal_Abr_inklBL">#REF!</definedName>
    <definedName name="G_Offerte_pauschal_G" localSheetId="3">#REF!</definedName>
    <definedName name="G_Offerte_pauschal_G" localSheetId="2">#REF!</definedName>
    <definedName name="G_Offerte_pauschal_G">#REF!</definedName>
    <definedName name="G_Offerte_pauschal_inklBL" localSheetId="3">#REF!</definedName>
    <definedName name="G_Offerte_pauschal_inklBL" localSheetId="2">#REF!</definedName>
    <definedName name="G_Offerte_pauschal_inklBL">#REF!</definedName>
    <definedName name="G_Offerte_pauschal_x" localSheetId="3">#REF!</definedName>
    <definedName name="G_Offerte_pauschal_x" localSheetId="2">#REF!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 localSheetId="3">#REF!</definedName>
    <definedName name="SW_Anforderungen_def" localSheetId="2">#REF!</definedName>
    <definedName name="SW_Anforderungen_def">#REF!</definedName>
    <definedName name="SW_Anforderungen_Voranschlag" localSheetId="3">#REF!</definedName>
    <definedName name="SW_Anforderungen_Voranschlag" localSheetId="2">#REF!</definedName>
    <definedName name="SW_Anforderungen_Voranschlag">#REF!</definedName>
    <definedName name="SW_Anz_WE" localSheetId="3">#REF!</definedName>
    <definedName name="SW_Anz_WE" localSheetId="2">#REF!</definedName>
    <definedName name="SW_Anz_WE">#REF!</definedName>
    <definedName name="SW_Anz_WE_RO" localSheetId="3">#REF!</definedName>
    <definedName name="SW_Anz_WE_RO" localSheetId="2">#REF!</definedName>
    <definedName name="SW_Anz_WE_RO">#REF!</definedName>
    <definedName name="SW_Bank" localSheetId="3">#REF!</definedName>
    <definedName name="SW_Bank" localSheetId="2">#REF!</definedName>
    <definedName name="SW_Bank">#REF!</definedName>
    <definedName name="SW_Bank_Filiale" localSheetId="3">#REF!</definedName>
    <definedName name="SW_Bank_Filiale" localSheetId="2">#REF!</definedName>
    <definedName name="SW_Bank_Filiale">#REF!</definedName>
    <definedName name="SW_Bank_PLZ_Ort" localSheetId="3">#REF!</definedName>
    <definedName name="SW_Bank_PLZ_Ort" localSheetId="2">#REF!</definedName>
    <definedName name="SW_Bank_PLZ_Ort">#REF!</definedName>
    <definedName name="SW_Baul_besAufwand" localSheetId="3">#REF!</definedName>
    <definedName name="SW_Baul_besAufwand" localSheetId="2">#REF!</definedName>
    <definedName name="SW_Baul_besAufwand">#REF!</definedName>
    <definedName name="SW_Baul_defBeitrag" localSheetId="3">#REF!</definedName>
    <definedName name="SW_Baul_defBeitrag" localSheetId="2">#REF!</definedName>
    <definedName name="SW_Baul_defBeitrag">#REF!</definedName>
    <definedName name="SW_Baul_Offerte" localSheetId="3">#REF!</definedName>
    <definedName name="SW_Baul_Offerte" localSheetId="2">#REF!</definedName>
    <definedName name="SW_Baul_Offerte">#REF!</definedName>
    <definedName name="SW_Baul_Voranschlag" localSheetId="3">#REF!</definedName>
    <definedName name="SW_Baul_Voranschlag" localSheetId="2">#REF!</definedName>
    <definedName name="SW_Baul_Voranschlag">#REF!</definedName>
    <definedName name="SW_besAufwand_Bauleitung" localSheetId="3">#REF!</definedName>
    <definedName name="SW_besAufwand_Bauleitung" localSheetId="2">#REF!</definedName>
    <definedName name="SW_besAufwand_Bauleitung">#REF!</definedName>
    <definedName name="SW_Bonus_1">Eingangswerte_SW!$F$13</definedName>
    <definedName name="SW_Bonus_2">Eingangswerte_SW!$F$14</definedName>
    <definedName name="SW_Bonus_Kuerzung" localSheetId="3">#REF!</definedName>
    <definedName name="SW_Bonus_Kuerzung" localSheetId="2">#REF!</definedName>
    <definedName name="SW_Bonus_Kuerzung">#REF!</definedName>
    <definedName name="SW_defBeitrag" localSheetId="3">#REF!</definedName>
    <definedName name="SW_defBeitrag" localSheetId="2">#REF!</definedName>
    <definedName name="SW_defBeitrag">#REF!</definedName>
    <definedName name="SW_defBeitrag_BK" localSheetId="3">#REF!</definedName>
    <definedName name="SW_defBeitrag_BK" localSheetId="2">#REF!</definedName>
    <definedName name="SW_defBeitrag_BK">#REF!</definedName>
    <definedName name="SW_defBeitrag_G" localSheetId="3">#REF!</definedName>
    <definedName name="SW_defBeitrag_G" localSheetId="2">#REF!</definedName>
    <definedName name="SW_defBeitrag_G">#REF!</definedName>
    <definedName name="SW_defBeitrag_inklBL" localSheetId="3">#REF!</definedName>
    <definedName name="SW_defBeitrag_inklBL" localSheetId="2">#REF!</definedName>
    <definedName name="SW_defBeitrag_inklBL">#REF!</definedName>
    <definedName name="SW_defBetrag" localSheetId="3">#REF!</definedName>
    <definedName name="SW_defBetrag" localSheetId="2">#REF!</definedName>
    <definedName name="SW_defBetrag">#REF!</definedName>
    <definedName name="SW_Gemeinde" localSheetId="2">'NaiS_Formular_5 B'!$D$3</definedName>
    <definedName name="SW_Gemeinde">'NaiS_Formular_5 A'!$D$3</definedName>
    <definedName name="SW_IBAN" localSheetId="3">#REF!</definedName>
    <definedName name="SW_IBAN" localSheetId="2">#REF!</definedName>
    <definedName name="SW_IBAN">#REF!</definedName>
    <definedName name="SW_Nutzniesser" localSheetId="3">#REF!</definedName>
    <definedName name="SW_Nutzniesser" localSheetId="2">#REF!</definedName>
    <definedName name="SW_Nutzniesser">#REF!</definedName>
    <definedName name="SW_Nutzniesser_Proz" localSheetId="3">#REF!</definedName>
    <definedName name="SW_Nutzniesser_Proz" localSheetId="2">#REF!</definedName>
    <definedName name="SW_Nutzniesser_Proz">#REF!</definedName>
    <definedName name="SW_Offerte" localSheetId="3">#REF!</definedName>
    <definedName name="SW_Offerte" localSheetId="2">#REF!</definedName>
    <definedName name="SW_Offerte">#REF!</definedName>
    <definedName name="SW_Offerte_Abr" localSheetId="3">#REF!</definedName>
    <definedName name="SW_Offerte_Abr" localSheetId="2">#REF!</definedName>
    <definedName name="SW_Offerte_Abr">#REF!</definedName>
    <definedName name="SW_Offerte_Abr_BK" localSheetId="3">#REF!</definedName>
    <definedName name="SW_Offerte_Abr_BK" localSheetId="2">#REF!</definedName>
    <definedName name="SW_Offerte_Abr_BK">#REF!</definedName>
    <definedName name="SW_Offerte_Abr_G" localSheetId="3">#REF!</definedName>
    <definedName name="SW_Offerte_Abr_G" localSheetId="2">#REF!</definedName>
    <definedName name="SW_Offerte_Abr_G">#REF!</definedName>
    <definedName name="SW_Offerte_Abr_inklBL" localSheetId="3">#REF!</definedName>
    <definedName name="SW_Offerte_Abr_inklBL" localSheetId="2">#REF!</definedName>
    <definedName name="SW_Offerte_Abr_inklBL">#REF!</definedName>
    <definedName name="SW_Offerte_BK" localSheetId="3">#REF!</definedName>
    <definedName name="SW_Offerte_BK" localSheetId="2">#REF!</definedName>
    <definedName name="SW_Offerte_BK">#REF!</definedName>
    <definedName name="SW_Offerte_BL" localSheetId="3">#REF!</definedName>
    <definedName name="SW_Offerte_BL" localSheetId="2">#REF!</definedName>
    <definedName name="SW_Offerte_BL">#REF!</definedName>
    <definedName name="SW_Offerte_G" localSheetId="3">#REF!</definedName>
    <definedName name="SW_Offerte_G" localSheetId="2">#REF!</definedName>
    <definedName name="SW_Offerte_G">#REF!</definedName>
    <definedName name="SW_Offerte_tot" localSheetId="3">#REF!</definedName>
    <definedName name="SW_Offerte_tot" localSheetId="2">#REF!</definedName>
    <definedName name="SW_Offerte_tot">#REF!</definedName>
    <definedName name="SW_Sockel_BHSW">Eingangswerte_SW!$F$11</definedName>
    <definedName name="SW_Sockel_BSW">Eingangswerte_SW!$F$10</definedName>
    <definedName name="SW_Sockel_def" localSheetId="3">#REF!</definedName>
    <definedName name="SW_Sockel_def" localSheetId="2">#REF!</definedName>
    <definedName name="SW_Sockel_def">#REF!</definedName>
    <definedName name="SW_Sockel_Offerte" localSheetId="3">#REF!</definedName>
    <definedName name="SW_Sockel_Offerte" localSheetId="2">#REF!</definedName>
    <definedName name="SW_Sockel_Offerte">#REF!</definedName>
    <definedName name="SW_Sockel_Offerte_Abr" localSheetId="3">#REF!</definedName>
    <definedName name="SW_Sockel_Offerte_Abr" localSheetId="2">#REF!</definedName>
    <definedName name="SW_Sockel_Offerte_Abr">#REF!</definedName>
    <definedName name="SW_Sockel_Voranschlag" localSheetId="3">#REF!</definedName>
    <definedName name="SW_Sockel_Voranschlag" localSheetId="2">#REF!</definedName>
    <definedName name="SW_Sockel_Voranschlag">#REF!</definedName>
    <definedName name="SW_SockelPH_def" localSheetId="3">#REF!</definedName>
    <definedName name="SW_SockelPH_def" localSheetId="2">#REF!</definedName>
    <definedName name="SW_SockelPH_def">#REF!</definedName>
    <definedName name="SW_SockelPH_Voranschlag" localSheetId="3">#REF!</definedName>
    <definedName name="SW_SockelPH_Voranschlag" localSheetId="2">#REF!</definedName>
    <definedName name="SW_SockelPH_Voranschlag">#REF!</definedName>
    <definedName name="SW_Voranschlag_BK" localSheetId="3">#REF!</definedName>
    <definedName name="SW_Voranschlag_BK" localSheetId="2">#REF!</definedName>
    <definedName name="SW_Voranschlag_BK">#REF!</definedName>
    <definedName name="SW_Voranschlag_G" localSheetId="3">#REF!</definedName>
    <definedName name="SW_Voranschlag_G" localSheetId="2">#REF!</definedName>
    <definedName name="SW_Voranschlag_G">#REF!</definedName>
    <definedName name="SW_Voranschlag_ha" localSheetId="3">#REF!</definedName>
    <definedName name="SW_Voranschlag_ha" localSheetId="2">#REF!</definedName>
    <definedName name="SW_Voranschlag_ha">#REF!</definedName>
    <definedName name="SW_Voranschlag_inklBL" localSheetId="3">#REF!</definedName>
    <definedName name="SW_Voranschlag_inklBL" localSheetId="2">#REF!</definedName>
    <definedName name="SW_Voranschlag_inklBL">#REF!</definedName>
    <definedName name="SW_Voranschlag_tot" localSheetId="3">#REF!</definedName>
    <definedName name="SW_Voranschlag_tot" localSheetId="2">#REF!</definedName>
    <definedName name="SW_Voranschlag_tot">#REF!</definedName>
    <definedName name="WP_Eingr_Flaeche" localSheetId="3">#REF!</definedName>
    <definedName name="WP_Eingr_Flaeche" localSheetId="2">#REF!</definedName>
    <definedName name="WP_Eingr_Flaeche">#REF!</definedName>
    <definedName name="WP_Eingr_Name" localSheetId="3">#REF!</definedName>
    <definedName name="WP_Eingr_Name" localSheetId="2">#REF!</definedName>
    <definedName name="WP_Eingr_Name">#REF!</definedName>
    <definedName name="WP_Gemeinde" localSheetId="3">#REF!</definedName>
    <definedName name="WP_Gemeinde" localSheetId="2">#REF!</definedName>
    <definedName name="WP_Gemeinde">#REF!</definedName>
    <definedName name="WP_Ges_Nr" localSheetId="3">#REF!</definedName>
    <definedName name="WP_Ges_Nr" localSheetId="2">#REF!</definedName>
    <definedName name="WP_Ges_Nr">#REF!</definedName>
    <definedName name="WP_Waldorg" localSheetId="3">#REF!</definedName>
    <definedName name="WP_Waldorg" localSheetId="2">#REF!</definedName>
    <definedName name="WP_Waldorg">#REF!</definedName>
    <definedName name="WP_wnuID" localSheetId="3">#REF!</definedName>
    <definedName name="WP_wnuID" localSheetId="2">#REF!</definedName>
    <definedName name="WP_wnuI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5" l="1"/>
  <c r="D31" i="15"/>
  <c r="C2" i="41" l="1"/>
  <c r="E1" i="41"/>
  <c r="C2" i="40"/>
  <c r="E1" i="40"/>
  <c r="D41" i="39"/>
  <c r="C41" i="39"/>
  <c r="D36" i="39"/>
  <c r="C36" i="39"/>
  <c r="D31" i="39"/>
  <c r="C31" i="39"/>
  <c r="D16" i="39"/>
  <c r="C16" i="39"/>
  <c r="D11" i="39"/>
  <c r="C11" i="39"/>
  <c r="F7" i="23" l="1"/>
  <c r="E7" i="23"/>
  <c r="D7" i="23"/>
  <c r="C9" i="24"/>
  <c r="C23" i="24"/>
  <c r="D36" i="15"/>
  <c r="D41" i="15"/>
  <c r="C41" i="15"/>
  <c r="C36" i="15"/>
  <c r="D16" i="15"/>
  <c r="C16" i="15"/>
  <c r="D11" i="15"/>
  <c r="C11" i="15"/>
  <c r="B23" i="24"/>
  <c r="B9" i="24"/>
  <c r="B7" i="23"/>
  <c r="C7" i="23"/>
  <c r="B5" i="24" l="1"/>
  <c r="C5" i="24"/>
  <c r="U5" i="15" l="1"/>
  <c r="U5" i="39"/>
</calcChain>
</file>

<file path=xl/sharedStrings.xml><?xml version="1.0" encoding="utf-8"?>
<sst xmlns="http://schemas.openxmlformats.org/spreadsheetml/2006/main" count="793" uniqueCount="561">
  <si>
    <t>Werthenstein</t>
  </si>
  <si>
    <t>wer</t>
  </si>
  <si>
    <t>Vorlage für Pfeile</t>
  </si>
  <si>
    <t>von hier hinüberziehen</t>
  </si>
  <si>
    <t>2.1.2</t>
  </si>
  <si>
    <t>2.2.5</t>
  </si>
  <si>
    <t>Datum:</t>
  </si>
  <si>
    <t>BearbeiterIn:</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</si>
  <si>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</si>
  <si>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</si>
  <si>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</si>
  <si>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</si>
  <si>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</si>
  <si>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</si>
  <si>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</si>
  <si>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</si>
  <si>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</si>
  <si>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</si>
  <si>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</si>
  <si>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</si>
  <si>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</si>
  <si>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</si>
  <si>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</si>
  <si>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</si>
  <si>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</si>
  <si>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</si>
  <si>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</si>
  <si>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</si>
  <si>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 xml:space="preserve">Minimalprofil 
(Standortsgruppe &amp; Naturgefahr)
</t>
  </si>
  <si>
    <t xml:space="preserve">Idealprofil
(Standortsgruppe &amp; Naturgefahr)
</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</si>
  <si>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</si>
  <si>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</si>
  <si>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</si>
  <si>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</si>
  <si>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</si>
  <si>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</si>
  <si>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</si>
  <si>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</si>
  <si>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</si>
  <si>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</si>
  <si>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</si>
  <si>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</si>
  <si>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</si>
  <si>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</si>
  <si>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</si>
  <si>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</si>
  <si>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</si>
  <si>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</si>
  <si>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</si>
  <si>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</si>
  <si>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</si>
  <si>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</si>
  <si>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</si>
  <si>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</si>
  <si>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</si>
  <si>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</si>
  <si>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</si>
  <si>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</si>
  <si>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</si>
  <si>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</si>
  <si>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</si>
  <si>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</si>
  <si>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</si>
  <si>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</si>
  <si>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</si>
  <si>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</si>
  <si>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</si>
  <si>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</si>
  <si>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</si>
  <si>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</si>
  <si>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</si>
  <si>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</si>
  <si>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</si>
  <si>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</si>
  <si>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</si>
  <si>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</si>
  <si>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</si>
  <si>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</si>
  <si>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</si>
  <si>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</si>
  <si>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</si>
  <si>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</si>
  <si>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</si>
  <si>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</si>
  <si>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</si>
  <si>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</si>
  <si>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</si>
  <si>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</si>
  <si>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</si>
  <si>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</si>
  <si>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</si>
  <si>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</si>
  <si>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</si>
  <si>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</si>
  <si>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</si>
  <si>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</si>
  <si>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</si>
  <si>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</si>
  <si>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</si>
  <si>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</si>
  <si>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</si>
  <si>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</si>
  <si>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</si>
  <si>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</si>
  <si>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</si>
  <si>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</si>
  <si>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</si>
  <si>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</si>
  <si>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</si>
  <si>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</si>
  <si>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</si>
  <si>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</si>
  <si>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</si>
  <si>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</si>
  <si>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</si>
  <si>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</si>
  <si>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</si>
  <si>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</si>
  <si>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</si>
  <si>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</si>
  <si>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</si>
  <si>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</si>
  <si>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</si>
  <si>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</si>
  <si>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</si>
  <si>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</si>
  <si>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</si>
  <si>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</si>
  <si>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</si>
  <si>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</si>
  <si>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</si>
  <si>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</si>
  <si>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</si>
  <si>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</si>
  <si>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</si>
  <si>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</si>
  <si>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</si>
  <si>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</si>
  <si>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</si>
  <si>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</si>
  <si>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</si>
  <si>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</si>
  <si>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</si>
  <si>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</si>
  <si>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</si>
  <si>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</si>
  <si>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</si>
  <si>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</si>
  <si>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</si>
  <si>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</si>
  <si>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</si>
  <si>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</si>
  <si>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</si>
  <si>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</si>
  <si>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</si>
  <si>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</si>
  <si>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</si>
  <si>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</si>
  <si>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</si>
  <si>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</si>
  <si>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</si>
  <si>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</si>
  <si>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</si>
  <si>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</si>
  <si>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</si>
  <si>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</si>
  <si>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</si>
  <si>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</si>
  <si>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</si>
  <si>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</si>
  <si>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</si>
  <si>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Entwicklung ohne Massnahmen in</t>
  </si>
  <si>
    <t>50 Jahren</t>
  </si>
  <si>
    <t>10 Jahren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</si>
  <si>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</si>
  <si>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</si>
  <si>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</si>
  <si>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</si>
  <si>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</si>
  <si>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</si>
  <si>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</si>
  <si>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</si>
  <si>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</si>
  <si>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</si>
  <si>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</si>
  <si>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</si>
  <si>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</si>
  <si>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</si>
  <si>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</si>
  <si>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</si>
  <si>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</si>
  <si>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</si>
  <si>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</si>
  <si>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</si>
  <si>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</si>
  <si>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</si>
  <si>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</si>
  <si>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</si>
  <si>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</si>
  <si>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</si>
  <si>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</si>
  <si>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</si>
  <si>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</si>
  <si>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</si>
  <si>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</si>
  <si>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</si>
  <si>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</si>
  <si>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</si>
  <si>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</si>
  <si>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</si>
  <si>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</si>
  <si>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</si>
  <si>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</si>
  <si>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</si>
  <si>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</si>
  <si>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</si>
  <si>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</si>
  <si>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</si>
  <si>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</si>
  <si>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</si>
  <si>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</si>
  <si>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</si>
  <si>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</si>
  <si>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</si>
  <si>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</si>
  <si>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</si>
  <si>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</si>
  <si>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</si>
  <si>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</si>
  <si>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</si>
  <si>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</si>
  <si>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</si>
  <si>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</si>
  <si>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</si>
  <si>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</si>
  <si>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</si>
  <si>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</si>
  <si>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</si>
  <si>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</si>
  <si>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</si>
  <si>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</si>
  <si>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</si>
  <si>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</si>
  <si>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</si>
  <si>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</si>
  <si>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</si>
  <si>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</si>
  <si>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</si>
  <si>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</si>
  <si>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</si>
  <si>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</si>
  <si>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</si>
  <si>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</si>
  <si>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</si>
  <si>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</si>
  <si>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</si>
  <si>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</si>
  <si>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</si>
  <si>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</si>
  <si>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</si>
  <si>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</si>
  <si>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</si>
  <si>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</si>
  <si>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</si>
  <si>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</si>
  <si>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</si>
  <si>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</si>
  <si>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</si>
  <si>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</si>
  <si>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</si>
  <si>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</si>
  <si>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</si>
  <si>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</si>
  <si>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</si>
  <si>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</si>
  <si>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</si>
  <si>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</si>
  <si>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</si>
  <si>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</si>
  <si>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</si>
  <si>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</si>
  <si>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</si>
  <si>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</si>
  <si>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</si>
  <si>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</si>
  <si>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</si>
  <si>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</si>
  <si>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</si>
  <si>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</si>
  <si>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</si>
  <si>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</si>
  <si>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</si>
  <si>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</si>
  <si>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</si>
  <si>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</si>
  <si>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</si>
  <si>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</si>
  <si>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</si>
  <si>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</si>
  <si>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</si>
  <si>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</si>
  <si>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</si>
  <si>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</si>
  <si>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</si>
  <si>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</si>
  <si>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</si>
  <si>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</si>
  <si>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</si>
  <si>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</si>
  <si>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</si>
  <si>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</si>
  <si>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</si>
  <si>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</si>
  <si>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</si>
  <si>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</si>
  <si>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</si>
  <si>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</si>
  <si>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</si>
  <si>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</si>
  <si>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</si>
  <si>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</si>
  <si>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</si>
  <si>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</si>
  <si>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</si>
  <si>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</si>
  <si>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</si>
  <si>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</si>
  <si>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</si>
  <si>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</si>
  <si>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</si>
  <si>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Beiträge externe Projektleitung</t>
  </si>
  <si>
    <t>besonderer Aufwand</t>
  </si>
  <si>
    <t>Projektleitung durch Revierförster</t>
  </si>
  <si>
    <t>m'</t>
  </si>
  <si>
    <t>Mehrwertsteuer</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</si>
  <si>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</si>
  <si>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</si>
  <si>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</si>
  <si>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</si>
  <si>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</si>
  <si>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</si>
  <si>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</si>
  <si>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</si>
  <si>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</si>
  <si>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</si>
  <si>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</si>
  <si>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</si>
  <si>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</si>
  <si>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</si>
  <si>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</si>
  <si>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</si>
  <si>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</si>
  <si>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</si>
  <si>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</si>
  <si>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</si>
  <si>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</si>
  <si>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</si>
  <si>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</si>
  <si>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</si>
  <si>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</si>
  <si>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</si>
  <si>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</si>
  <si>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</si>
  <si>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</si>
  <si>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</si>
  <si>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</si>
  <si>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</si>
  <si>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</si>
  <si>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</si>
  <si>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</si>
  <si>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</si>
  <si>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</si>
  <si>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</si>
  <si>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</si>
  <si>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</si>
  <si>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</si>
  <si>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</si>
  <si>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</si>
  <si>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</si>
  <si>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</si>
  <si>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</si>
  <si>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</si>
  <si>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</si>
  <si>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</si>
  <si>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</si>
  <si>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</si>
  <si>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</si>
  <si>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</si>
  <si>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</si>
  <si>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</si>
  <si>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</si>
  <si>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</si>
  <si>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</si>
  <si>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</si>
  <si>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</si>
  <si>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</si>
  <si>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</si>
  <si>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</si>
  <si>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</si>
  <si>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</si>
  <si>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</si>
  <si>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</si>
  <si>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</si>
  <si>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</si>
  <si>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</si>
  <si>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</si>
  <si>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</si>
  <si>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</si>
  <si>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</si>
  <si>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</si>
  <si>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</si>
  <si>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</si>
  <si>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</si>
  <si>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</si>
  <si>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</si>
  <si>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</si>
  <si>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</si>
  <si>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</si>
  <si>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</si>
  <si>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</si>
  <si>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</si>
  <si>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</si>
  <si>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</si>
  <si>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</si>
  <si>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</si>
  <si>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</si>
  <si>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</si>
  <si>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</si>
  <si>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</si>
  <si>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</si>
  <si>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</si>
  <si>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</si>
  <si>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</si>
  <si>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</si>
  <si>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</si>
  <si>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</si>
  <si>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</si>
  <si>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</si>
  <si>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</si>
  <si>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</si>
  <si>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</si>
  <si>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</si>
  <si>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</si>
  <si>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</si>
  <si>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</si>
  <si>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</si>
  <si>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</si>
  <si>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</si>
  <si>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</si>
  <si>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</si>
  <si>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</si>
  <si>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</si>
  <si>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</si>
  <si>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</si>
  <si>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</si>
  <si>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</si>
  <si>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</si>
  <si>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</si>
  <si>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</si>
  <si>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</si>
  <si>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</si>
  <si>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</si>
  <si>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</si>
  <si>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</si>
  <si>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</si>
  <si>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</si>
  <si>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</si>
  <si>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</si>
  <si>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</si>
  <si>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</si>
  <si>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</si>
  <si>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</si>
  <si>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</si>
  <si>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</si>
  <si>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</si>
  <si>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</si>
  <si>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</si>
  <si>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</si>
  <si>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</si>
  <si>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 xml:space="preserve">Gemeinde/ Ort: </t>
  </si>
  <si>
    <t>Weiserfläche Nr.:</t>
  </si>
  <si>
    <t>Wirkungsanalyse</t>
  </si>
  <si>
    <t>Wurden die Etappenziele erreicht?</t>
  </si>
  <si>
    <t>&gt; Was hat sich verändert?
&gt; Was sind die Ursachen?
&gt; Waren die Massnahmen wirksam?</t>
  </si>
  <si>
    <t xml:space="preserve">Etappenziel
</t>
  </si>
  <si>
    <t>Bemerkungen:</t>
  </si>
  <si>
    <t>NaiS Formular 5 Kanton Luzern  -  Wirkungsanalyse</t>
  </si>
  <si>
    <t>Beurteilung und Fragestellung Nr.</t>
  </si>
  <si>
    <t xml:space="preserve">
Zustand 
</t>
  </si>
  <si>
    <t>3. Zustand, Entwicklungstendenz, Fragestellung, Etappenziel und Wirkungsanalyse</t>
  </si>
  <si>
    <t xml:space="preserve">
Zustand
2019</t>
  </si>
  <si>
    <t>Rickenbach, Menznau</t>
  </si>
  <si>
    <t>Bu 35%
Ta 30%
Fi 11%
üLbh 24%</t>
  </si>
  <si>
    <t>mind 3 ø Klassen vorhanden</t>
  </si>
  <si>
    <t>keine grossen Lücken DG 0.8 - 0.9</t>
  </si>
  <si>
    <t>keine starken Hänger, gute Kronen, keine schweren u. wurfgef. Bäume</t>
  </si>
  <si>
    <t>Veg. Konk. &lt; 1/10</t>
  </si>
  <si>
    <t>DG &gt; 0.7 
Anwuschs vorhanden</t>
  </si>
  <si>
    <t>vorhanden</t>
  </si>
  <si>
    <t>1)</t>
  </si>
  <si>
    <t>2)</t>
  </si>
  <si>
    <t>3)</t>
  </si>
  <si>
    <t>4)</t>
  </si>
  <si>
    <t>5)</t>
  </si>
  <si>
    <t>6)</t>
  </si>
  <si>
    <t>Silvio Covi, Andreas Stalder</t>
  </si>
  <si>
    <t>Eingriff wird 2020 nachgeholt
Wirkung 2025 beurteilt</t>
  </si>
  <si>
    <r>
      <t>NaiS / Formular 2 (Rückseite)</t>
    </r>
    <r>
      <rPr>
        <sz val="10"/>
        <rFont val="Arial"/>
        <family val="2"/>
      </rPr>
      <t xml:space="preserve">              </t>
    </r>
  </si>
  <si>
    <t>Erläuterungen "Herleitung Handlungsbedarf"</t>
  </si>
  <si>
    <t>W.-Fl. Nr.:</t>
  </si>
  <si>
    <t>Gemeinde / Ort:</t>
  </si>
  <si>
    <t xml:space="preserve">Fussnote Nr. </t>
  </si>
  <si>
    <t xml:space="preserve"> Beschreibung:</t>
  </si>
  <si>
    <t>-</t>
  </si>
  <si>
    <t>Es sind mind. 3 ø Klassen vorhanden. Flächig sehr gute Verteilung. Folglich nur Verschlechterung durch Ereignisse möglich</t>
  </si>
  <si>
    <t>Vegetationskonkurrenz ist kein Problem sonst wäre Nasef Fläche nicht so rasch wieder aufgewachsen. Waldrebe z.T. vorhanden, scheint aber 
unproblematisch zu sein.</t>
  </si>
  <si>
    <t>Positiv zu vermerken ist zudem, dass kaum Wildeinfluss auf die Verjüngung zu erkennen ist. Wildwechsel sind vorhanden. Schwacher Verbiss auf Ta 
vereinzelt sichtbar.</t>
  </si>
  <si>
    <t>Bleibt der Wildeinfluss weiterhin unbedeutend?</t>
  </si>
  <si>
    <t>Silvio Covi, Andreas Stalder          Fläche A</t>
  </si>
  <si>
    <t>Silvio Covi, Andreas Stalder          Fläche B</t>
  </si>
  <si>
    <t>40 % Ndh
20 % Es
20 % B'Ah
20 % üLbh</t>
  </si>
  <si>
    <t>2 ø Klassen</t>
  </si>
  <si>
    <t>DG 40 - 60</t>
  </si>
  <si>
    <t>Kronen gut, Stämme Lotr.
keine Hänger
keine schw. B</t>
  </si>
  <si>
    <t>Konkurrenz ist kein Problem</t>
  </si>
  <si>
    <t>Vorhanden Mischung 
zielgerecht</t>
  </si>
  <si>
    <t>zielgerecht vorhanden</t>
  </si>
  <si>
    <t>Etappenziel
2025</t>
  </si>
  <si>
    <t xml:space="preserve">
Zustand 
2025</t>
  </si>
  <si>
    <t>Zustand 2019
offene Flächen im Aufwuchs
(Dickung)</t>
  </si>
  <si>
    <t>Bu wird einwachsen</t>
  </si>
  <si>
    <t>Offen Flächen im Aufwuchs
(Dickung)</t>
  </si>
  <si>
    <t xml:space="preserve">Zustand 2019
</t>
  </si>
  <si>
    <t xml:space="preserve">Zustand 2019 </t>
  </si>
  <si>
    <t>Zustand 2019</t>
  </si>
  <si>
    <t>Bu wird dazu kommen</t>
  </si>
  <si>
    <t>Durch Ausfall Es nur sehr kleine Lücken. Füllen sich mit Aufwuchs relativ rasch auf</t>
  </si>
  <si>
    <t>Fragestellungen:</t>
  </si>
  <si>
    <t>Wachsen die kleinen offenene Flächen ein? Prognose 2025 Dickungstadium</t>
  </si>
  <si>
    <t>Bleicht der Wildeinfluss unbedeutend (nur geriner Verbiss, keine Entmischung)?</t>
  </si>
  <si>
    <t>Neue Fragestellungen Fläche B</t>
  </si>
  <si>
    <t xml:space="preserve">Beurteilung und Fragestellungen
2019 </t>
  </si>
  <si>
    <t>Es werden absterben. Fi wird tendenziell auch eher abnehmen (Käfer?)
Ta im Bestand noch gut. Wie entwickelt sie sich angesichts der aktuellen Ta-Borki-Probleme? Nachwuchs ist vorhanden</t>
  </si>
  <si>
    <t>Lücken nur im Falle eines Ereignisses. Lücken von abstebenden Einzelbäumen werden durch Nachwuchs aufgefüllt.</t>
  </si>
  <si>
    <t>Stabilitätsträger haben ihren Platz (Stabilitätsträger!) Verschlechterung nur durch Naturereignis. Kronen durchwegs sehr gut. Natürliche Abgänge 
werden kompensiert → siehe Gefüge.</t>
  </si>
  <si>
    <t xml:space="preserve">Fragestellungen:
- </t>
  </si>
  <si>
    <t>Ta: jüngste Vergangenheit mit Austrocknen und krummz. Ta Borkenkäfer zeigt, dass Ta unter Druck kommt. Im Moment keine
 Anzeichen sichtbar! Kann sich Ta im Hauptbestand halten? Ta ist in steilen Einhängen eine sehr wichtige Baumart!!</t>
  </si>
  <si>
    <t>Eingriff 2020 nachholen! Hangkanten entlasten und Gefüge stärken → Struktur pflegen und erhalten
Das ideale Gefüge und gut ausgebildete Stabilitätsträger wird höher gewichtet als ideale Mischung mit 80 - 90 % Lbh. Funktion Ta sehr wichtig.
Eingriff 2020 ausführen damit Wrikung 2025 beurteilt werden kann. Eingriff entlang der Strasse mit Holznutzung, weiter unten entfernen von Einzelbäumen und Holz sicher deponieren. Höchstens rücken, wenn Holzerlös Rückekosten deckt. Bodenzug möglich, allenfalls Yarder.</t>
  </si>
  <si>
    <t>und neue Fragestellungen Fläche A</t>
  </si>
  <si>
    <r>
      <rPr>
        <b/>
        <sz val="9"/>
        <rFont val="Arial"/>
        <family val="2"/>
      </rPr>
      <t xml:space="preserve">Fragestellung 2010 weiterhin aufrecht erhalten: </t>
    </r>
    <r>
      <rPr>
        <sz val="9"/>
        <rFont val="Arial"/>
        <family val="2"/>
      </rPr>
      <t xml:space="preserve">
Reicht es, die instabilen Bäume und Bäume an Hang- und Anrisskanten zu entfernen um die Bacheinhänge längerfristig zu stabilisieren?</t>
    </r>
  </si>
  <si>
    <r>
      <rPr>
        <b/>
        <sz val="9"/>
        <rFont val="Arial"/>
        <family val="2"/>
      </rPr>
      <t>Fragestellung 2010 weiterhin aufrecht erhalten</t>
    </r>
    <r>
      <rPr>
        <sz val="9"/>
        <rFont val="Arial"/>
        <family val="2"/>
      </rPr>
      <t xml:space="preserve"> insbesondere, wenn beim Holzschlag Holz bewusst liegen gelassen wird:
Wie verhält sich das in den Gerinneeinhängen deponierte Holz?
Nach dem Holzschlag mit Bildern dokumentieren. Aber Vorsicht: Einwüchse machen das deponierte Holz sehr rasch unsichtbar → FS "klug" wählen!</t>
    </r>
  </si>
  <si>
    <r>
      <rPr>
        <b/>
        <sz val="9"/>
        <rFont val="Arial"/>
        <family val="2"/>
      </rPr>
      <t xml:space="preserve">Fragestellung 2010 weiterhin aufrecht erhalten: </t>
    </r>
    <r>
      <rPr>
        <sz val="9"/>
        <rFont val="Arial"/>
        <family val="2"/>
      </rPr>
      <t xml:space="preserve">
Bergulmen: Können Bergulmen als künftige Stabilitätsträger gefördert/erhalten werden?</t>
    </r>
  </si>
  <si>
    <t xml:space="preserve">Bachverbauungen: </t>
  </si>
  <si>
    <t>Bleibt die linke Flanke stabil bzw. wird sie nach dem Eingriff dank Strukturfürderung gar nooch stabiler?
Stabiliosiert sich die rechte, sehr steile Flanke weiter oder ist der Prozess zu dynamisch (waldbaulich gibt es kaum Möglichkeiten, da sehr setil)?</t>
  </si>
  <si>
    <r>
      <rPr>
        <strike/>
        <sz val="7"/>
        <color rgb="FF00B0F0"/>
        <rFont val="Arial"/>
        <family val="2"/>
      </rPr>
      <t xml:space="preserve">
Lückengrösse max. 6 a,
bei gesicherter Verjüngung max. 12 a
Deckungsgrad dauernd &gt; 40%</t>
    </r>
    <r>
      <rPr>
        <sz val="7"/>
        <rFont val="Arial"/>
        <family val="2"/>
      </rPr>
      <t xml:space="preserve">
</t>
    </r>
    <r>
      <rPr>
        <sz val="7"/>
        <color rgb="FF00B0F0"/>
        <rFont val="Arial"/>
        <family val="2"/>
      </rPr>
      <t>Lückenlänge in Falllinie max. 30 m
Lückengrösse max. 12 a
Deckungsgrad dauernd &gt; 50%</t>
    </r>
  </si>
  <si>
    <r>
      <t xml:space="preserve">Schlussgrad normal-locker
</t>
    </r>
    <r>
      <rPr>
        <strike/>
        <sz val="7"/>
        <color rgb="FF00B0F0"/>
        <rFont val="Arial"/>
        <family val="2"/>
      </rPr>
      <t>Lückengrösse max. 4 a,
bei gesicherter Verjüngung max. 8 a
Deckungsgrad dauernd und kleinflächig &gt; 60%</t>
    </r>
    <r>
      <rPr>
        <strike/>
        <sz val="7"/>
        <rFont val="Arial"/>
        <family val="2"/>
      </rPr>
      <t xml:space="preserve">
</t>
    </r>
    <r>
      <rPr>
        <sz val="7"/>
        <color rgb="FF00B0F0"/>
        <rFont val="Arial"/>
        <family val="2"/>
      </rPr>
      <t>Lückenlänge in Falllinie max. 20 m
Lückengrösse max. 6 a
Deckungsgrad dauernd &gt; 60%</t>
    </r>
  </si>
  <si>
    <r>
      <t xml:space="preserve">mind. 1/2 Krone gleichmässig geformt
Lotrechte Stämme mit guter Verankerung, nur vereinzelt starke Hänger
</t>
    </r>
    <r>
      <rPr>
        <sz val="7"/>
        <color rgb="FF00B0F0"/>
        <rFont val="Arial"/>
        <family val="2"/>
      </rPr>
      <t>Höchstens wenig mobilisierbare Bäume und rutschgefährdetes Holz</t>
    </r>
  </si>
  <si>
    <r>
      <t xml:space="preserve">Höchstens wenige Kronen stark einseitig
Lotrechte Stämme mit guter Verankerung, keine starken Hänger
</t>
    </r>
    <r>
      <rPr>
        <strike/>
        <sz val="7"/>
        <color rgb="FF00B0F0"/>
        <rFont val="Arial"/>
        <family val="2"/>
      </rPr>
      <t>keine schweren und wurfgefährdeten Bäume</t>
    </r>
    <r>
      <rPr>
        <sz val="7"/>
        <rFont val="Arial"/>
        <family val="2"/>
      </rPr>
      <t xml:space="preserve">
</t>
    </r>
    <r>
      <rPr>
        <sz val="7"/>
        <color rgb="FF00B0F0"/>
        <rFont val="Arial"/>
        <family val="2"/>
      </rPr>
      <t>Keine mobilisierbaren Bäume und kein rutschgefährdetes Holz</t>
    </r>
  </si>
  <si>
    <t>5 Gerinneeinhang (Zone 2)</t>
  </si>
  <si>
    <t>keine Änderung gegenüber 2019 aufgrund neuem Anforderungsprofil Gerinne</t>
  </si>
  <si>
    <r>
      <t xml:space="preserve">25.06.2019, </t>
    </r>
    <r>
      <rPr>
        <sz val="11"/>
        <color rgb="FF00B0F0"/>
        <rFont val="Arial"/>
        <family val="2"/>
      </rPr>
      <t>Änderung Naturgefahr Gerinneeinhang (Zone2) ab 2022, Neubeurteilung 26.09.2023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</si>
</sst>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quot;Punkte&quot;"/>
    <numFmt numFmtId="165" formatCode="0.0"/>
  </numFmts>
  <fonts count="48"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b/>
      <i/>
      <sz val="10"/>
      <name val="Arial"/>
      <family val="2"/>
    </font>
    <font>
      <b/>
      <sz val="12"/>
      <name val="Arial"/>
      <family val="2"/>
    </font>
    <font>
      <i/>
      <sz val="14"/>
      <name val="Arial"/>
      <family val="2"/>
    </font>
    <font>
      <i/>
      <sz val="16"/>
      <name val="Arial"/>
      <family val="2"/>
    </font>
    <font>
      <b/>
      <sz val="18"/>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sz val="11"/>
      <color theme="1"/>
      <name val="Calibri"/>
      <family val="2"/>
      <scheme val="minor"/>
    </font>
    <font>
      <sz val="10"/>
      <color rgb="FF000000"/>
      <name val="Arial"/>
      <family val="2"/>
    </font>
    <font>
      <sz val="7"/>
      <name val="Arial"/>
      <family val="2"/>
    </font>
    <font>
      <b/>
      <sz val="11"/>
      <color rgb="FFFF0000"/>
      <name val="Arial"/>
      <family val="2"/>
    </font>
    <font>
      <sz val="11"/>
      <color rgb="FFFF0000"/>
      <name val="Arial"/>
      <family val="2"/>
    </font>
    <font>
      <strike/>
      <sz val="7"/>
      <color rgb="FF00B0F0"/>
      <name val="Arial"/>
      <family val="2"/>
    </font>
    <font>
      <sz val="7"/>
      <color rgb="FF00B0F0"/>
      <name val="Arial"/>
      <family val="2"/>
    </font>
    <font>
      <strike/>
      <sz val="7"/>
      <name val="Arial"/>
      <family val="2"/>
    </font>
    <font>
      <sz val="10"/>
      <color rgb="FF00B0F0"/>
      <name val="Arial"/>
      <family val="2"/>
    </font>
    <font>
      <sz val="11"/>
      <color rgb="FF00B0F0"/>
      <name val="Arial"/>
      <family val="2"/>
    </font>
    <font>
      <b/>
      <sz val="10"/>
      <color rgb="FF00B0F0"/>
      <name val="Arial"/>
      <family val="2"/>
    </font>
  </fonts>
  <fills count="6">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
      <patternFill patternType="solid">
        <fgColor rgb="FFFFFF00"/>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indexed="64"/>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auto="1"/>
      </left>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s>
  <cellStyleXfs count="12">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0" fontId="3" fillId="0" borderId="0"/>
    <xf numFmtId="0" fontId="37" fillId="0" borderId="0"/>
    <xf numFmtId="0" fontId="1" fillId="0" borderId="0"/>
  </cellStyleXfs>
  <cellXfs count="449">
    <xf numFmtId="0" fontId="0" fillId="0" borderId="0" xfId="0"/>
    <xf numFmtId="0" fontId="3" fillId="0" borderId="0" xfId="0" applyFont="1"/>
    <xf numFmtId="0" fontId="13"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5" fillId="0" borderId="0" xfId="0" applyFont="1"/>
    <xf numFmtId="0" fontId="15" fillId="0" borderId="0" xfId="0" applyFont="1" applyAlignment="1"/>
    <xf numFmtId="0" fontId="17"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8" fillId="0" borderId="0" xfId="0" applyFont="1"/>
    <xf numFmtId="0" fontId="1" fillId="0" borderId="0" xfId="0" applyFont="1"/>
    <xf numFmtId="0" fontId="0" fillId="0" borderId="0" xfId="0" applyBorder="1" applyAlignment="1"/>
    <xf numFmtId="0" fontId="15" fillId="0" borderId="0" xfId="0" applyFont="1" applyBorder="1"/>
    <xf numFmtId="0" fontId="18" fillId="0" borderId="0" xfId="0" applyFont="1" applyBorder="1" applyAlignment="1"/>
    <xf numFmtId="0" fontId="3" fillId="0" borderId="0" xfId="0" applyFont="1" applyBorder="1"/>
    <xf numFmtId="0" fontId="0" fillId="0" borderId="0" xfId="0" applyBorder="1" applyAlignment="1">
      <alignment vertical="top" wrapText="1"/>
    </xf>
    <xf numFmtId="0" fontId="13" fillId="0" borderId="0" xfId="0" applyFont="1"/>
    <xf numFmtId="0" fontId="0" fillId="0" borderId="0" xfId="0" applyBorder="1"/>
    <xf numFmtId="0" fontId="13" fillId="0" borderId="0" xfId="0" applyFont="1" applyFill="1"/>
    <xf numFmtId="0" fontId="0" fillId="0" borderId="0" xfId="0" applyFill="1"/>
    <xf numFmtId="0" fontId="24" fillId="0" borderId="0" xfId="0" applyFont="1" applyFill="1"/>
    <xf numFmtId="0" fontId="20"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2" fillId="0" borderId="1" xfId="0" applyFont="1" applyFill="1" applyBorder="1" applyAlignment="1">
      <alignment horizontal="center" wrapText="1"/>
    </xf>
    <xf numFmtId="0" fontId="21" fillId="0" borderId="1" xfId="0" applyFont="1" applyFill="1" applyBorder="1" applyAlignment="1">
      <alignment wrapText="1"/>
    </xf>
    <xf numFmtId="0" fontId="21" fillId="0" borderId="1" xfId="0" applyFont="1" applyFill="1" applyBorder="1" applyAlignment="1">
      <alignment horizontal="center" wrapText="1"/>
    </xf>
    <xf numFmtId="0" fontId="23" fillId="0" borderId="1" xfId="0" applyFont="1" applyFill="1" applyBorder="1" applyAlignment="1">
      <alignment horizontal="center" wrapText="1"/>
    </xf>
    <xf numFmtId="0" fontId="20"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0" fillId="0" borderId="1" xfId="0" applyFont="1" applyFill="1" applyBorder="1" applyAlignment="1">
      <alignment wrapText="1"/>
    </xf>
    <xf numFmtId="0" fontId="12" fillId="0" borderId="0" xfId="0" applyFont="1" applyFill="1"/>
    <xf numFmtId="0" fontId="13"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5"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5"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27"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6" fillId="0" borderId="0" xfId="0" applyFont="1" applyFill="1" applyBorder="1" applyAlignment="1" applyProtection="1">
      <alignment horizontal="left"/>
    </xf>
    <xf numFmtId="0" fontId="16" fillId="0" borderId="0" xfId="0" applyFont="1" applyFill="1" applyBorder="1"/>
    <xf numFmtId="0" fontId="26"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6" fillId="0" borderId="15" xfId="0" applyFont="1" applyFill="1" applyBorder="1" applyAlignment="1" applyProtection="1">
      <alignment vertical="center"/>
    </xf>
    <xf numFmtId="0" fontId="0" fillId="0" borderId="15" xfId="0" applyFill="1" applyBorder="1" applyProtection="1"/>
    <xf numFmtId="164" fontId="26"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4" fillId="0" borderId="0" xfId="0" applyFont="1"/>
    <xf numFmtId="0" fontId="14" fillId="0" borderId="0" xfId="0" applyFont="1" applyProtection="1"/>
    <xf numFmtId="14" fontId="14" fillId="0" borderId="0" xfId="0" applyNumberFormat="1" applyFont="1" applyAlignment="1" applyProtection="1">
      <alignment horizontal="left"/>
    </xf>
    <xf numFmtId="0" fontId="0" fillId="0" borderId="0" xfId="0" applyAlignment="1">
      <alignment vertical="center"/>
    </xf>
    <xf numFmtId="0" fontId="26" fillId="0" borderId="14"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4" fontId="16" fillId="0" borderId="0" xfId="4" applyNumberFormat="1" applyFont="1" applyFill="1" applyBorder="1" applyProtection="1"/>
    <xf numFmtId="0" fontId="26" fillId="0" borderId="14" xfId="0" applyFont="1" applyFill="1" applyBorder="1" applyAlignment="1" applyProtection="1">
      <alignment vertical="center"/>
    </xf>
    <xf numFmtId="0" fontId="26" fillId="0" borderId="21" xfId="0" applyFont="1" applyFill="1" applyBorder="1" applyAlignment="1" applyProtection="1">
      <alignment horizontal="center" vertical="center"/>
    </xf>
    <xf numFmtId="0" fontId="0" fillId="0" borderId="13" xfId="0" applyFill="1" applyBorder="1" applyProtection="1"/>
    <xf numFmtId="0" fontId="0" fillId="0" borderId="22" xfId="0" applyFill="1" applyBorder="1" applyAlignment="1" applyProtection="1">
      <alignment horizontal="center"/>
    </xf>
    <xf numFmtId="49" fontId="0" fillId="0" borderId="23" xfId="0" applyNumberFormat="1" applyFill="1" applyBorder="1" applyProtection="1"/>
    <xf numFmtId="0" fontId="0" fillId="0" borderId="23" xfId="0" applyFill="1" applyBorder="1" applyProtection="1"/>
    <xf numFmtId="49" fontId="26" fillId="0" borderId="15" xfId="0" applyNumberFormat="1" applyFont="1" applyFill="1" applyBorder="1" applyAlignment="1" applyProtection="1">
      <alignment vertical="center"/>
    </xf>
    <xf numFmtId="2" fontId="26" fillId="0" borderId="21"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4" xfId="0" applyFill="1" applyBorder="1" applyProtection="1"/>
    <xf numFmtId="49" fontId="0" fillId="0" borderId="25" xfId="0" applyNumberFormat="1" applyFill="1" applyBorder="1" applyProtection="1"/>
    <xf numFmtId="0" fontId="0" fillId="0" borderId="25" xfId="0" applyFill="1" applyBorder="1"/>
    <xf numFmtId="0" fontId="0" fillId="0" borderId="25" xfId="0" applyFill="1" applyBorder="1" applyAlignment="1">
      <alignment horizontal="center"/>
    </xf>
    <xf numFmtId="0" fontId="26" fillId="0" borderId="26" xfId="0" applyFont="1" applyFill="1" applyBorder="1" applyAlignment="1" applyProtection="1">
      <alignment horizontal="left" vertical="center" wrapText="1"/>
    </xf>
    <xf numFmtId="0" fontId="0" fillId="0" borderId="27" xfId="0" applyBorder="1" applyAlignment="1">
      <alignment vertical="center" wrapText="1"/>
    </xf>
    <xf numFmtId="164" fontId="26" fillId="0" borderId="14" xfId="0" applyNumberFormat="1" applyFont="1" applyFill="1" applyBorder="1" applyAlignment="1" applyProtection="1">
      <alignment horizontal="center" wrapText="1"/>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26" fillId="0" borderId="20" xfId="0" applyNumberFormat="1" applyFont="1" applyFill="1" applyBorder="1" applyAlignment="1" applyProtection="1">
      <alignment horizontal="center" wrapText="1"/>
    </xf>
    <xf numFmtId="0" fontId="26" fillId="0" borderId="21" xfId="0" applyFont="1" applyFill="1" applyBorder="1" applyAlignment="1" applyProtection="1">
      <alignment horizontal="center"/>
    </xf>
    <xf numFmtId="2" fontId="0" fillId="2" borderId="30" xfId="0" applyNumberFormat="1" applyFill="1" applyBorder="1" applyAlignment="1" applyProtection="1">
      <alignment horizontal="center"/>
    </xf>
    <xf numFmtId="2" fontId="1" fillId="2" borderId="28" xfId="0" applyNumberFormat="1" applyFont="1" applyFill="1" applyBorder="1" applyAlignment="1" applyProtection="1">
      <alignment horizontal="center"/>
      <protection locked="0"/>
    </xf>
    <xf numFmtId="2" fontId="1" fillId="2" borderId="31" xfId="0" applyNumberFormat="1" applyFont="1" applyFill="1" applyBorder="1" applyAlignment="1" applyProtection="1">
      <alignment horizontal="center"/>
      <protection locked="0"/>
    </xf>
    <xf numFmtId="2" fontId="1" fillId="2" borderId="20" xfId="0" applyNumberFormat="1" applyFont="1" applyFill="1" applyBorder="1" applyAlignment="1" applyProtection="1">
      <alignment horizontal="center"/>
      <protection locked="0"/>
    </xf>
    <xf numFmtId="0" fontId="26" fillId="0" borderId="32" xfId="0" applyFont="1" applyFill="1" applyBorder="1" applyAlignment="1" applyProtection="1">
      <alignment horizontal="left" vertical="center"/>
    </xf>
    <xf numFmtId="0" fontId="26" fillId="0" borderId="33" xfId="0" applyFont="1" applyFill="1" applyBorder="1" applyAlignment="1" applyProtection="1">
      <alignment vertical="center"/>
    </xf>
    <xf numFmtId="0" fontId="0" fillId="0" borderId="17" xfId="0" applyFill="1" applyBorder="1" applyAlignment="1">
      <alignment horizontal="center"/>
    </xf>
    <xf numFmtId="2" fontId="0" fillId="2" borderId="31" xfId="0" applyNumberFormat="1" applyFill="1" applyBorder="1" applyAlignment="1" applyProtection="1">
      <alignment horizontal="center"/>
    </xf>
    <xf numFmtId="0" fontId="0" fillId="0" borderId="33" xfId="0" applyFill="1" applyBorder="1" applyAlignment="1" applyProtection="1">
      <alignment horizontal="center"/>
    </xf>
    <xf numFmtId="1" fontId="0" fillId="2" borderId="31" xfId="0" applyNumberFormat="1" applyFill="1" applyBorder="1" applyAlignment="1" applyProtection="1">
      <alignment horizontal="center"/>
    </xf>
    <xf numFmtId="0" fontId="0" fillId="0" borderId="35" xfId="0" applyFill="1" applyBorder="1" applyProtection="1"/>
    <xf numFmtId="49" fontId="0" fillId="0" borderId="36" xfId="0" applyNumberFormat="1" applyFill="1" applyBorder="1" applyProtection="1"/>
    <xf numFmtId="0" fontId="0" fillId="0" borderId="36" xfId="0" applyFill="1" applyBorder="1" applyAlignment="1">
      <alignment horizontal="center"/>
    </xf>
    <xf numFmtId="165" fontId="0" fillId="2" borderId="37" xfId="0" applyNumberFormat="1" applyFill="1" applyBorder="1" applyAlignment="1" applyProtection="1">
      <alignment horizontal="center"/>
    </xf>
    <xf numFmtId="0" fontId="1" fillId="0" borderId="33" xfId="0" applyFont="1" applyFill="1" applyBorder="1" applyProtection="1"/>
    <xf numFmtId="0" fontId="1" fillId="0" borderId="17" xfId="0" applyFont="1" applyFill="1" applyBorder="1"/>
    <xf numFmtId="0" fontId="1" fillId="0" borderId="36" xfId="0" applyFont="1" applyFill="1" applyBorder="1"/>
    <xf numFmtId="0" fontId="0" fillId="0" borderId="0" xfId="0" applyBorder="1" applyAlignment="1">
      <alignment horizontal="center"/>
    </xf>
    <xf numFmtId="0" fontId="7" fillId="0" borderId="0" xfId="0" applyFont="1"/>
    <xf numFmtId="0" fontId="17" fillId="0" borderId="0" xfId="0" applyFont="1" applyAlignment="1"/>
    <xf numFmtId="0" fontId="28" fillId="0" borderId="0" xfId="0" applyFont="1" applyFill="1" applyAlignment="1" applyProtection="1">
      <alignment horizontal="right" vertical="top"/>
    </xf>
    <xf numFmtId="0" fontId="13" fillId="0" borderId="0" xfId="0" applyFont="1" applyAlignment="1">
      <alignment horizontal="right" vertical="top"/>
    </xf>
    <xf numFmtId="0" fontId="11" fillId="0" borderId="41" xfId="0" applyFont="1" applyBorder="1" applyAlignment="1" applyProtection="1">
      <alignment horizontal="center" vertical="center" wrapText="1"/>
      <protection hidden="1"/>
    </xf>
    <xf numFmtId="0" fontId="15" fillId="0" borderId="0" xfId="0" applyFont="1" applyProtection="1">
      <protection hidden="1"/>
    </xf>
    <xf numFmtId="0" fontId="0" fillId="0" borderId="0" xfId="0" applyBorder="1" applyAlignment="1" applyProtection="1">
      <alignment vertical="top"/>
      <protection hidden="1"/>
    </xf>
    <xf numFmtId="0" fontId="17" fillId="0" borderId="0" xfId="0" applyFont="1" applyAlignment="1" applyProtection="1">
      <protection hidden="1"/>
    </xf>
    <xf numFmtId="0" fontId="13" fillId="0" borderId="38" xfId="0" applyFont="1" applyBorder="1" applyAlignment="1" applyProtection="1">
      <protection hidden="1"/>
    </xf>
    <xf numFmtId="0" fontId="28" fillId="0" borderId="38" xfId="0" applyFont="1" applyBorder="1" applyAlignment="1" applyProtection="1">
      <alignment vertical="top"/>
      <protection hidden="1"/>
    </xf>
    <xf numFmtId="0" fontId="14" fillId="0" borderId="38" xfId="0" applyFont="1" applyBorder="1" applyAlignment="1" applyProtection="1">
      <alignment vertical="top"/>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41" xfId="0" applyFont="1" applyBorder="1" applyAlignment="1" applyProtection="1">
      <alignment horizontal="center" wrapText="1"/>
      <protection hidden="1"/>
    </xf>
    <xf numFmtId="0" fontId="3" fillId="3" borderId="42" xfId="0" applyFont="1" applyFill="1" applyBorder="1" applyAlignment="1" applyProtection="1">
      <alignment horizontal="center" vertical="top" wrapText="1"/>
      <protection hidden="1"/>
    </xf>
    <xf numFmtId="0" fontId="6" fillId="0" borderId="43" xfId="0" applyFont="1" applyBorder="1" applyAlignment="1" applyProtection="1">
      <alignment horizontal="center" wrapText="1"/>
      <protection hidden="1"/>
    </xf>
    <xf numFmtId="0" fontId="3" fillId="4" borderId="44" xfId="0" applyFont="1" applyFill="1" applyBorder="1" applyAlignment="1" applyProtection="1">
      <alignment horizontal="center" vertical="top" wrapText="1"/>
      <protection hidden="1"/>
    </xf>
    <xf numFmtId="0" fontId="12" fillId="0" borderId="45" xfId="0" applyFont="1" applyBorder="1" applyAlignment="1" applyProtection="1">
      <alignment vertical="center"/>
      <protection hidden="1"/>
    </xf>
    <xf numFmtId="0" fontId="6" fillId="0" borderId="41" xfId="0" applyFont="1" applyBorder="1" applyAlignment="1" applyProtection="1">
      <alignment horizontal="left" vertical="center"/>
      <protection hidden="1"/>
    </xf>
    <xf numFmtId="0" fontId="15" fillId="0" borderId="41" xfId="0" applyFont="1" applyBorder="1" applyProtection="1">
      <protection hidden="1"/>
    </xf>
    <xf numFmtId="0" fontId="3" fillId="0" borderId="41" xfId="0" applyFont="1" applyBorder="1" applyAlignment="1" applyProtection="1">
      <protection hidden="1"/>
    </xf>
    <xf numFmtId="0" fontId="9" fillId="0" borderId="41" xfId="0" applyFont="1" applyBorder="1" applyAlignment="1" applyProtection="1">
      <alignment horizontal="left" vertical="center"/>
      <protection hidden="1"/>
    </xf>
    <xf numFmtId="0" fontId="3" fillId="0" borderId="45" xfId="0" applyFont="1" applyBorder="1" applyAlignment="1" applyProtection="1">
      <protection hidden="1"/>
    </xf>
    <xf numFmtId="0" fontId="6" fillId="0" borderId="41" xfId="0" applyFont="1" applyBorder="1" applyAlignment="1" applyProtection="1">
      <protection hidden="1"/>
    </xf>
    <xf numFmtId="0" fontId="6" fillId="0" borderId="41" xfId="0" applyFont="1" applyBorder="1" applyProtection="1">
      <protection hidden="1"/>
    </xf>
    <xf numFmtId="0" fontId="6" fillId="0" borderId="41" xfId="0" applyFont="1" applyBorder="1" applyAlignment="1" applyProtection="1">
      <alignment vertical="top"/>
      <protection hidden="1"/>
    </xf>
    <xf numFmtId="0" fontId="15" fillId="0" borderId="43" xfId="0" applyFont="1" applyBorder="1" applyProtection="1">
      <protection hidden="1"/>
    </xf>
    <xf numFmtId="0" fontId="2" fillId="0" borderId="41" xfId="0" applyFont="1" applyBorder="1" applyAlignment="1" applyProtection="1">
      <protection hidden="1"/>
    </xf>
    <xf numFmtId="0" fontId="10" fillId="0" borderId="41" xfId="0" applyFont="1" applyBorder="1" applyAlignment="1" applyProtection="1">
      <alignment horizontal="left" vertical="center"/>
      <protection hidden="1"/>
    </xf>
    <xf numFmtId="0" fontId="15" fillId="0" borderId="46" xfId="0" applyFont="1" applyBorder="1" applyProtection="1">
      <protection hidden="1"/>
    </xf>
    <xf numFmtId="0" fontId="6" fillId="0" borderId="46" xfId="0" applyFont="1" applyBorder="1" applyAlignment="1" applyProtection="1">
      <alignment horizontal="right"/>
      <protection hidden="1"/>
    </xf>
    <xf numFmtId="0" fontId="6" fillId="0" borderId="46" xfId="0" applyFont="1" applyBorder="1" applyAlignment="1" applyProtection="1">
      <alignment horizontal="left" vertical="center"/>
      <protection hidden="1"/>
    </xf>
    <xf numFmtId="0" fontId="15" fillId="0" borderId="46" xfId="0" applyFont="1" applyFill="1" applyBorder="1" applyAlignment="1" applyProtection="1">
      <alignment wrapText="1"/>
      <protection hidden="1"/>
    </xf>
    <xf numFmtId="0" fontId="15" fillId="0" borderId="0" xfId="0" applyFont="1" applyFill="1" applyBorder="1" applyAlignment="1" applyProtection="1">
      <alignment wrapText="1"/>
      <protection hidden="1"/>
    </xf>
    <xf numFmtId="0" fontId="15" fillId="0" borderId="0" xfId="0" applyFont="1" applyAlignment="1" applyProtection="1">
      <alignment wrapText="1"/>
      <protection hidden="1"/>
    </xf>
    <xf numFmtId="0" fontId="18" fillId="0" borderId="0" xfId="0" applyFont="1" applyProtection="1">
      <protection hidden="1"/>
    </xf>
    <xf numFmtId="0" fontId="0" fillId="0" borderId="40" xfId="0" applyBorder="1" applyAlignment="1" applyProtection="1">
      <alignment vertical="center"/>
      <protection locked="0"/>
    </xf>
    <xf numFmtId="0" fontId="6" fillId="3" borderId="49"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1" xfId="0" applyFont="1" applyFill="1" applyBorder="1" applyAlignment="1" applyProtection="1">
      <alignment horizontal="centerContinuous" vertical="top"/>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6" fillId="3" borderId="53" xfId="0" applyFont="1" applyFill="1" applyBorder="1" applyAlignment="1" applyProtection="1">
      <alignment horizontal="centerContinuous" vertical="top"/>
      <protection locked="0"/>
    </xf>
    <xf numFmtId="0" fontId="1" fillId="3" borderId="52" xfId="0" applyFont="1" applyFill="1" applyBorder="1" applyAlignment="1" applyProtection="1">
      <alignment horizontal="center" vertical="top" wrapText="1"/>
      <protection locked="0"/>
    </xf>
    <xf numFmtId="0" fontId="1" fillId="3" borderId="39" xfId="0" applyFont="1" applyFill="1" applyBorder="1" applyAlignment="1" applyProtection="1">
      <alignment horizontal="center" vertical="top" wrapText="1"/>
      <protection locked="0"/>
    </xf>
    <xf numFmtId="0" fontId="1" fillId="3" borderId="53" xfId="0" applyFont="1" applyFill="1" applyBorder="1" applyAlignment="1" applyProtection="1">
      <alignment horizontal="center" vertical="top" wrapText="1"/>
      <protection locked="0"/>
    </xf>
    <xf numFmtId="0" fontId="1" fillId="4" borderId="52"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53" xfId="0" applyFont="1" applyFill="1" applyBorder="1" applyAlignment="1" applyProtection="1">
      <alignment horizontal="center" vertical="top" wrapText="1"/>
      <protection locked="0"/>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6" fillId="0" borderId="56" xfId="0" applyFont="1" applyBorder="1" applyAlignment="1" applyProtection="1">
      <alignment horizontal="centerContinuous" vertical="top"/>
      <protection locked="0"/>
    </xf>
    <xf numFmtId="0" fontId="15" fillId="0" borderId="54" xfId="0" applyFont="1" applyBorder="1" applyAlignment="1" applyProtection="1">
      <alignment horizontal="center" vertical="top" wrapText="1"/>
      <protection locked="0"/>
    </xf>
    <xf numFmtId="0" fontId="15" fillId="0" borderId="55" xfId="0" applyFont="1" applyBorder="1" applyAlignment="1" applyProtection="1">
      <alignment horizontal="center" vertical="top" wrapText="1"/>
      <protection locked="0"/>
    </xf>
    <xf numFmtId="0" fontId="2" fillId="0" borderId="60" xfId="0" applyFont="1" applyFill="1" applyBorder="1" applyAlignment="1">
      <alignment horizontal="center" vertical="top" wrapText="1"/>
    </xf>
    <xf numFmtId="0" fontId="25" fillId="0" borderId="61"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horizontal="center" vertical="top" wrapText="1"/>
    </xf>
    <xf numFmtId="0" fontId="2" fillId="0" borderId="62" xfId="0" applyFont="1" applyFill="1" applyBorder="1" applyAlignment="1">
      <alignment horizontal="center" vertical="top" wrapText="1"/>
    </xf>
    <xf numFmtId="0" fontId="5" fillId="0" borderId="63" xfId="0" applyFont="1" applyFill="1" applyBorder="1" applyAlignment="1">
      <alignment horizontal="center" wrapText="1"/>
    </xf>
    <xf numFmtId="0" fontId="5" fillId="0" borderId="64" xfId="0" applyFont="1" applyFill="1" applyBorder="1" applyAlignment="1">
      <alignment horizontal="center" wrapText="1"/>
    </xf>
    <xf numFmtId="0" fontId="20" fillId="0" borderId="65" xfId="0" applyFont="1" applyFill="1" applyBorder="1" applyAlignment="1">
      <alignment horizontal="center" vertical="top" wrapText="1"/>
    </xf>
    <xf numFmtId="0" fontId="5" fillId="0" borderId="65" xfId="0" applyFont="1" applyFill="1" applyBorder="1" applyAlignment="1">
      <alignment vertical="top" wrapText="1"/>
    </xf>
    <xf numFmtId="0" fontId="5" fillId="0" borderId="65" xfId="0" applyFont="1" applyFill="1" applyBorder="1" applyAlignment="1">
      <alignment horizontal="center" vertical="top" wrapText="1"/>
    </xf>
    <xf numFmtId="0" fontId="5" fillId="0" borderId="66" xfId="0" applyFont="1" applyFill="1" applyBorder="1" applyAlignment="1">
      <alignment horizontal="center" wrapText="1"/>
    </xf>
    <xf numFmtId="0" fontId="0" fillId="0" borderId="44" xfId="0" applyFill="1" applyBorder="1" applyAlignment="1">
      <alignment horizontal="center" vertical="center"/>
    </xf>
    <xf numFmtId="0" fontId="0" fillId="0" borderId="67" xfId="0" applyFill="1" applyBorder="1" applyAlignment="1">
      <alignment horizontal="center" vertical="center"/>
    </xf>
    <xf numFmtId="0" fontId="0" fillId="0" borderId="0" xfId="0" applyAlignment="1">
      <alignment horizontal="center" vertical="center"/>
    </xf>
    <xf numFmtId="0" fontId="3" fillId="0" borderId="68" xfId="0" applyFont="1" applyFill="1" applyBorder="1" applyAlignment="1">
      <alignment horizontal="center" vertical="center"/>
    </xf>
    <xf numFmtId="0" fontId="29" fillId="0" borderId="38" xfId="0" applyFont="1" applyBorder="1" applyAlignment="1" applyProtection="1">
      <alignment horizontal="right" vertical="top"/>
      <protection hidden="1"/>
    </xf>
    <xf numFmtId="0" fontId="30" fillId="0" borderId="0" xfId="0" applyFont="1" applyBorder="1" applyAlignment="1" applyProtection="1">
      <alignment horizontal="right" vertical="top"/>
      <protection hidden="1"/>
    </xf>
    <xf numFmtId="0" fontId="3" fillId="0" borderId="40" xfId="0" applyFont="1" applyBorder="1" applyAlignment="1" applyProtection="1">
      <alignment vertical="center"/>
    </xf>
    <xf numFmtId="0" fontId="0" fillId="0" borderId="40" xfId="0" applyBorder="1" applyAlignment="1" applyProtection="1"/>
    <xf numFmtId="0" fontId="32" fillId="0" borderId="0" xfId="0" applyFont="1" applyAlignment="1">
      <alignment vertical="top" wrapText="1"/>
    </xf>
    <xf numFmtId="0" fontId="19" fillId="0" borderId="0" xfId="0" applyFont="1" applyBorder="1" applyAlignment="1" applyProtection="1">
      <alignment vertical="top" wrapText="1"/>
    </xf>
    <xf numFmtId="0" fontId="34" fillId="0" borderId="0" xfId="0" applyFont="1" applyAlignment="1">
      <alignment vertical="top" wrapText="1"/>
    </xf>
    <xf numFmtId="0" fontId="33" fillId="0" borderId="0" xfId="0" applyFont="1"/>
    <xf numFmtId="0" fontId="36" fillId="0" borderId="0" xfId="0" applyFont="1" applyBorder="1" applyAlignment="1" applyProtection="1">
      <alignment vertical="top"/>
      <protection hidden="1"/>
    </xf>
    <xf numFmtId="0" fontId="36" fillId="0" borderId="0" xfId="0" applyFont="1" applyBorder="1" applyAlignment="1" applyProtection="1">
      <alignment vertical="top"/>
      <protection locked="0" hidden="1"/>
    </xf>
    <xf numFmtId="0" fontId="17" fillId="0" borderId="77" xfId="0" applyFont="1" applyBorder="1" applyAlignment="1" applyProtection="1">
      <protection hidden="1"/>
    </xf>
    <xf numFmtId="0" fontId="17" fillId="0" borderId="80" xfId="0" applyFont="1" applyBorder="1" applyAlignment="1" applyProtection="1">
      <protection hidden="1"/>
    </xf>
    <xf numFmtId="0" fontId="0" fillId="0" borderId="38" xfId="0" applyBorder="1" applyAlignment="1" applyProtection="1"/>
    <xf numFmtId="0" fontId="4" fillId="0" borderId="38" xfId="0" applyFont="1" applyBorder="1" applyAlignment="1" applyProtection="1">
      <alignment horizontal="center" vertical="center"/>
      <protection hidden="1"/>
    </xf>
    <xf numFmtId="0" fontId="3" fillId="0" borderId="70" xfId="0" applyFont="1" applyBorder="1" applyAlignment="1" applyProtection="1">
      <alignment vertical="center"/>
      <protection hidden="1"/>
    </xf>
    <xf numFmtId="0" fontId="1" fillId="0" borderId="83" xfId="0" applyFont="1" applyBorder="1" applyAlignment="1" applyProtection="1">
      <alignment horizontal="left" vertical="center"/>
      <protection hidden="1"/>
    </xf>
    <xf numFmtId="0" fontId="1" fillId="0" borderId="52" xfId="0" applyFont="1" applyBorder="1"/>
    <xf numFmtId="0" fontId="15" fillId="0" borderId="84" xfId="0" applyFont="1" applyBorder="1" applyProtection="1">
      <protection hidden="1"/>
    </xf>
    <xf numFmtId="0" fontId="0" fillId="0" borderId="89" xfId="0" applyBorder="1" applyAlignment="1" applyProtection="1"/>
    <xf numFmtId="0" fontId="6" fillId="0" borderId="84" xfId="0" applyFont="1" applyBorder="1" applyAlignment="1" applyProtection="1">
      <alignment horizontal="left" vertical="center"/>
      <protection hidden="1"/>
    </xf>
    <xf numFmtId="0" fontId="17" fillId="0" borderId="90" xfId="0" applyFont="1" applyBorder="1" applyAlignment="1" applyProtection="1">
      <protection hidden="1"/>
    </xf>
    <xf numFmtId="0" fontId="17" fillId="0" borderId="94" xfId="0" applyFont="1" applyBorder="1" applyAlignment="1" applyProtection="1">
      <protection hidden="1"/>
    </xf>
    <xf numFmtId="0" fontId="17" fillId="0" borderId="95" xfId="0" applyFont="1" applyBorder="1" applyAlignment="1" applyProtection="1">
      <protection hidden="1"/>
    </xf>
    <xf numFmtId="0" fontId="4" fillId="0" borderId="96" xfId="0" applyFont="1" applyBorder="1" applyAlignment="1" applyProtection="1">
      <protection hidden="1"/>
    </xf>
    <xf numFmtId="0" fontId="4" fillId="0" borderId="97" xfId="0" applyFont="1" applyBorder="1" applyAlignment="1" applyProtection="1">
      <alignment vertical="center"/>
      <protection hidden="1"/>
    </xf>
    <xf numFmtId="0" fontId="4" fillId="0" borderId="98" xfId="0" applyFont="1" applyBorder="1" applyAlignment="1" applyProtection="1">
      <protection hidden="1"/>
    </xf>
    <xf numFmtId="0" fontId="11" fillId="0" borderId="41" xfId="0" applyFont="1" applyBorder="1" applyAlignment="1" applyProtection="1">
      <alignment horizontal="center" vertic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4" fillId="0" borderId="99" xfId="11" applyFont="1" applyBorder="1" applyProtection="1"/>
    <xf numFmtId="0" fontId="4" fillId="0" borderId="100" xfId="11" applyFont="1" applyBorder="1" applyProtection="1"/>
    <xf numFmtId="0" fontId="4" fillId="0" borderId="100" xfId="11" applyFont="1" applyBorder="1" applyAlignment="1" applyProtection="1"/>
    <xf numFmtId="0" fontId="4" fillId="0" borderId="101" xfId="11" applyFont="1" applyBorder="1" applyAlignment="1" applyProtection="1"/>
    <xf numFmtId="0" fontId="12" fillId="0" borderId="102" xfId="11" applyNumberFormat="1" applyFont="1" applyBorder="1" applyAlignment="1" applyProtection="1">
      <alignment horizontal="left" vertical="center"/>
    </xf>
    <xf numFmtId="0" fontId="1" fillId="0" borderId="0" xfId="11" applyFont="1" applyBorder="1" applyAlignment="1" applyProtection="1"/>
    <xf numFmtId="0" fontId="1" fillId="0" borderId="0" xfId="11" applyFont="1" applyBorder="1" applyProtection="1"/>
    <xf numFmtId="0" fontId="1" fillId="0" borderId="0" xfId="11" applyFont="1" applyProtection="1"/>
    <xf numFmtId="0" fontId="4" fillId="0" borderId="103" xfId="11" applyFont="1" applyBorder="1" applyProtection="1"/>
    <xf numFmtId="0" fontId="4" fillId="0" borderId="104" xfId="11" applyFont="1" applyBorder="1" applyProtection="1"/>
    <xf numFmtId="0" fontId="4" fillId="0" borderId="104" xfId="11" applyFont="1" applyBorder="1" applyAlignment="1" applyProtection="1">
      <alignment horizontal="left"/>
    </xf>
    <xf numFmtId="0" fontId="4" fillId="0" borderId="104" xfId="11" applyFont="1" applyBorder="1" applyAlignment="1" applyProtection="1">
      <alignment horizontal="center"/>
    </xf>
    <xf numFmtId="14" fontId="6" fillId="0" borderId="57" xfId="11" applyNumberFormat="1" applyFont="1" applyBorder="1" applyAlignment="1" applyProtection="1">
      <alignment horizontal="left" vertical="center"/>
    </xf>
    <xf numFmtId="0" fontId="4" fillId="0" borderId="44" xfId="11" applyFont="1" applyBorder="1" applyAlignment="1" applyProtection="1">
      <alignment vertical="center"/>
    </xf>
    <xf numFmtId="0" fontId="4" fillId="0" borderId="105" xfId="11" applyFont="1" applyBorder="1" applyAlignment="1" applyProtection="1">
      <alignment horizontal="left" vertical="center"/>
    </xf>
    <xf numFmtId="0" fontId="2" fillId="0" borderId="72" xfId="11" applyFont="1" applyBorder="1" applyAlignment="1" applyProtection="1">
      <alignment horizontal="left" vertical="center"/>
    </xf>
    <xf numFmtId="0" fontId="6" fillId="0" borderId="71" xfId="11" applyFont="1" applyBorder="1" applyAlignment="1" applyProtection="1">
      <alignment horizontal="left" vertical="center" wrapText="1"/>
    </xf>
    <xf numFmtId="0" fontId="1" fillId="0" borderId="0" xfId="11" applyFont="1" applyAlignment="1" applyProtection="1"/>
    <xf numFmtId="0" fontId="5" fillId="0" borderId="110" xfId="11" applyFont="1" applyBorder="1" applyAlignment="1" applyProtection="1">
      <alignment horizontal="left" vertical="center"/>
      <protection locked="0"/>
    </xf>
    <xf numFmtId="0" fontId="5" fillId="0" borderId="110" xfId="11" applyFont="1" applyBorder="1" applyAlignment="1" applyProtection="1">
      <alignment horizontal="right" vertical="center"/>
      <protection locked="0"/>
    </xf>
    <xf numFmtId="0" fontId="5" fillId="0" borderId="110" xfId="11" applyFont="1" applyBorder="1" applyAlignment="1" applyProtection="1">
      <alignment horizontal="right" vertical="top"/>
      <protection locked="0"/>
    </xf>
    <xf numFmtId="0" fontId="5" fillId="0" borderId="107" xfId="11" applyFont="1" applyBorder="1" applyAlignment="1" applyProtection="1">
      <alignment horizontal="left" vertical="center"/>
      <protection locked="0"/>
    </xf>
    <xf numFmtId="0" fontId="5" fillId="0" borderId="108" xfId="11" applyFont="1" applyBorder="1" applyAlignment="1" applyProtection="1">
      <alignment horizontal="left" vertical="center"/>
      <protection locked="0"/>
    </xf>
    <xf numFmtId="0" fontId="5" fillId="0" borderId="109" xfId="11" applyFont="1" applyBorder="1" applyAlignment="1" applyProtection="1">
      <alignment horizontal="left" vertical="center"/>
      <protection locked="0"/>
    </xf>
    <xf numFmtId="0" fontId="5" fillId="0" borderId="114" xfId="11" applyFont="1" applyBorder="1" applyAlignment="1" applyProtection="1">
      <alignment horizontal="left" vertical="center"/>
      <protection locked="0"/>
    </xf>
    <xf numFmtId="0" fontId="5" fillId="0" borderId="106" xfId="11" applyFont="1" applyBorder="1" applyAlignment="1" applyProtection="1">
      <alignment horizontal="right" vertical="top"/>
      <protection locked="0"/>
    </xf>
    <xf numFmtId="0" fontId="40" fillId="0" borderId="105" xfId="11" applyFont="1" applyBorder="1" applyAlignment="1" applyProtection="1">
      <alignment vertical="center"/>
    </xf>
    <xf numFmtId="0" fontId="5" fillId="0" borderId="111" xfId="11" applyFont="1" applyBorder="1" applyAlignment="1" applyProtection="1">
      <alignment horizontal="left" vertical="top" wrapText="1"/>
      <protection locked="0"/>
    </xf>
    <xf numFmtId="0" fontId="5" fillId="0" borderId="112" xfId="11" applyFont="1" applyBorder="1" applyAlignment="1" applyProtection="1">
      <alignment horizontal="left" vertical="top" wrapText="1"/>
      <protection locked="0"/>
    </xf>
    <xf numFmtId="0" fontId="5" fillId="0" borderId="113" xfId="11" applyFont="1" applyBorder="1" applyAlignment="1" applyProtection="1">
      <alignment horizontal="left" vertical="top" wrapText="1"/>
      <protection locked="0"/>
    </xf>
    <xf numFmtId="0" fontId="5" fillId="0" borderId="108" xfId="11" applyFont="1" applyBorder="1" applyAlignment="1" applyProtection="1">
      <alignment horizontal="left" vertical="center"/>
      <protection locked="0"/>
    </xf>
    <xf numFmtId="0" fontId="5" fillId="0" borderId="109" xfId="11" applyFont="1" applyBorder="1" applyAlignment="1" applyProtection="1">
      <alignment horizontal="left" vertical="center"/>
      <protection locked="0"/>
    </xf>
    <xf numFmtId="0" fontId="5" fillId="0" borderId="107" xfId="11" applyFont="1" applyBorder="1" applyAlignment="1" applyProtection="1">
      <alignment horizontal="left" vertical="center" wrapText="1"/>
      <protection locked="0"/>
    </xf>
    <xf numFmtId="0" fontId="41" fillId="0" borderId="105" xfId="11" applyFont="1" applyBorder="1" applyAlignment="1" applyProtection="1">
      <alignment vertical="center"/>
    </xf>
    <xf numFmtId="0" fontId="45" fillId="0" borderId="89" xfId="0" applyFont="1" applyBorder="1" applyAlignment="1" applyProtection="1">
      <alignment horizontal="left" vertical="center"/>
      <protection locked="0"/>
    </xf>
    <xf numFmtId="0" fontId="47" fillId="0" borderId="89" xfId="0" applyFont="1" applyBorder="1" applyAlignment="1" applyProtection="1"/>
    <xf numFmtId="0" fontId="39" fillId="0" borderId="45" xfId="0" applyFont="1" applyBorder="1" applyAlignment="1" applyProtection="1">
      <alignment vertical="top" wrapText="1"/>
      <protection hidden="1"/>
    </xf>
    <xf numFmtId="0" fontId="39" fillId="0" borderId="41" xfId="0" applyFont="1" applyBorder="1" applyAlignment="1" applyProtection="1">
      <alignment vertical="top" wrapText="1"/>
      <protection hidden="1"/>
    </xf>
    <xf numFmtId="0" fontId="39" fillId="0" borderId="43" xfId="0" applyFont="1" applyBorder="1" applyAlignment="1" applyProtection="1">
      <alignment vertical="top" wrapText="1"/>
      <protection hidden="1"/>
    </xf>
    <xf numFmtId="0" fontId="39" fillId="0" borderId="49" xfId="0" applyFont="1" applyBorder="1" applyAlignment="1" applyProtection="1">
      <alignment vertical="top" wrapText="1"/>
      <protection hidden="1"/>
    </xf>
    <xf numFmtId="0" fontId="39" fillId="0" borderId="69" xfId="0" applyFont="1" applyBorder="1" applyAlignment="1" applyProtection="1">
      <alignment vertical="top" wrapText="1"/>
      <protection hidden="1"/>
    </xf>
    <xf numFmtId="0" fontId="39" fillId="0" borderId="52" xfId="0" applyFont="1" applyBorder="1" applyAlignment="1" applyProtection="1">
      <alignment vertical="top" wrapText="1"/>
      <protection hidden="1"/>
    </xf>
    <xf numFmtId="0" fontId="39" fillId="0" borderId="58" xfId="0" applyFont="1" applyBorder="1" applyAlignment="1" applyProtection="1">
      <alignment vertical="top" wrapText="1"/>
      <protection hidden="1"/>
    </xf>
    <xf numFmtId="0" fontId="39" fillId="0" borderId="54" xfId="0" applyFont="1" applyBorder="1" applyAlignment="1" applyProtection="1">
      <alignment vertical="top" wrapText="1"/>
      <protection hidden="1"/>
    </xf>
    <xf numFmtId="0" fontId="39" fillId="0" borderId="70" xfId="0" applyFont="1" applyBorder="1" applyAlignment="1" applyProtection="1">
      <alignment vertical="top" wrapText="1"/>
      <protection hidden="1"/>
    </xf>
    <xf numFmtId="0" fontId="6" fillId="0" borderId="49" xfId="0" applyFont="1" applyBorder="1" applyAlignment="1" applyProtection="1">
      <alignment vertical="top" wrapText="1"/>
      <protection locked="0"/>
    </xf>
    <xf numFmtId="0" fontId="7" fillId="0" borderId="69" xfId="0" applyFont="1" applyBorder="1" applyAlignment="1" applyProtection="1">
      <alignment vertical="top" wrapText="1"/>
      <protection locked="0"/>
    </xf>
    <xf numFmtId="0" fontId="7" fillId="0" borderId="52" xfId="0" applyFont="1" applyBorder="1" applyAlignment="1" applyProtection="1">
      <alignment vertical="top" wrapText="1"/>
      <protection locked="0"/>
    </xf>
    <xf numFmtId="0" fontId="7" fillId="0" borderId="58" xfId="0" applyFont="1" applyBorder="1" applyAlignment="1" applyProtection="1">
      <alignment vertical="top" wrapText="1"/>
      <protection locked="0"/>
    </xf>
    <xf numFmtId="0" fontId="7" fillId="0" borderId="54" xfId="0" applyFont="1" applyBorder="1" applyAlignment="1" applyProtection="1">
      <alignment vertical="top" wrapText="1"/>
      <protection locked="0"/>
    </xf>
    <xf numFmtId="0" fontId="7" fillId="0" borderId="70" xfId="0" applyFont="1" applyBorder="1" applyAlignment="1" applyProtection="1">
      <alignment vertical="top" wrapText="1"/>
      <protection locked="0"/>
    </xf>
    <xf numFmtId="0" fontId="11" fillId="0" borderId="41" xfId="0" applyFont="1" applyBorder="1" applyAlignment="1" applyProtection="1">
      <alignment horizontal="center" vertical="center" wrapText="1"/>
      <protection hidden="1"/>
    </xf>
    <xf numFmtId="0" fontId="0" fillId="0" borderId="41" xfId="0" applyBorder="1" applyAlignment="1" applyProtection="1">
      <protection hidden="1"/>
    </xf>
    <xf numFmtId="0" fontId="6" fillId="0" borderId="86" xfId="0" applyFont="1" applyBorder="1" applyAlignment="1" applyProtection="1">
      <alignment horizontal="center" textRotation="90"/>
      <protection hidden="1"/>
    </xf>
    <xf numFmtId="0" fontId="0" fillId="0" borderId="47" xfId="0" applyBorder="1" applyAlignment="1" applyProtection="1">
      <alignment horizontal="center" textRotation="90"/>
      <protection hidden="1"/>
    </xf>
    <xf numFmtId="0" fontId="0" fillId="0" borderId="48" xfId="0" applyBorder="1" applyAlignment="1" applyProtection="1">
      <alignment horizontal="center" textRotation="90"/>
      <protection hidden="1"/>
    </xf>
    <xf numFmtId="0" fontId="6" fillId="0" borderId="87" xfId="0" applyFont="1" applyBorder="1" applyAlignment="1" applyProtection="1">
      <alignment horizontal="center" vertical="top" wrapText="1"/>
      <protection hidden="1"/>
    </xf>
    <xf numFmtId="0" fontId="6" fillId="0" borderId="47" xfId="0" applyFont="1" applyBorder="1" applyAlignment="1" applyProtection="1">
      <alignment horizontal="center" vertical="top" wrapText="1"/>
      <protection hidden="1"/>
    </xf>
    <xf numFmtId="0" fontId="6" fillId="0" borderId="48" xfId="0" applyFont="1" applyBorder="1" applyAlignment="1" applyProtection="1">
      <alignment horizontal="center" vertical="top" wrapText="1"/>
      <protection hidden="1"/>
    </xf>
    <xf numFmtId="0" fontId="6" fillId="0" borderId="83"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0" borderId="88" xfId="0" applyFont="1" applyBorder="1" applyAlignment="1" applyProtection="1">
      <alignment horizontal="left" vertical="top" wrapText="1"/>
      <protection locked="0"/>
    </xf>
    <xf numFmtId="0" fontId="6" fillId="0" borderId="84" xfId="0" applyFont="1" applyBorder="1" applyAlignment="1" applyProtection="1">
      <alignment horizontal="left" vertical="top" wrapText="1"/>
      <protection locked="0"/>
    </xf>
    <xf numFmtId="0" fontId="6" fillId="0" borderId="8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70" xfId="0" applyFont="1" applyBorder="1" applyAlignment="1" applyProtection="1">
      <alignment horizontal="left" vertical="top" wrapText="1"/>
      <protection locked="0"/>
    </xf>
    <xf numFmtId="0" fontId="6" fillId="0" borderId="83" xfId="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top" wrapText="1"/>
      <protection locked="0"/>
    </xf>
    <xf numFmtId="0" fontId="6" fillId="0" borderId="85"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6" fillId="0" borderId="85" xfId="0" applyFont="1" applyBorder="1" applyAlignment="1" applyProtection="1">
      <alignment wrapText="1"/>
      <protection locked="0"/>
    </xf>
    <xf numFmtId="0" fontId="6" fillId="0" borderId="58" xfId="0" applyFont="1" applyBorder="1" applyAlignment="1" applyProtection="1">
      <alignment wrapText="1"/>
      <protection locked="0"/>
    </xf>
    <xf numFmtId="0" fontId="6" fillId="0" borderId="70" xfId="0" applyFont="1" applyBorder="1" applyAlignment="1" applyProtection="1">
      <alignment wrapText="1"/>
      <protection locked="0"/>
    </xf>
    <xf numFmtId="0" fontId="39" fillId="0" borderId="115" xfId="0" applyFont="1" applyBorder="1" applyAlignment="1" applyProtection="1">
      <alignment vertical="top" wrapText="1"/>
      <protection hidden="1"/>
    </xf>
    <xf numFmtId="0" fontId="39" fillId="0" borderId="116" xfId="0" applyFont="1" applyBorder="1" applyAlignment="1" applyProtection="1">
      <alignment vertical="top" wrapText="1"/>
      <protection hidden="1"/>
    </xf>
    <xf numFmtId="49" fontId="6" fillId="0" borderId="83" xfId="0" applyNumberFormat="1" applyFont="1"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49" fontId="6" fillId="0" borderId="52" xfId="0" applyNumberFormat="1" applyFont="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31" fillId="0" borderId="0" xfId="0" applyFont="1" applyAlignment="1">
      <alignment vertical="top" wrapText="1"/>
    </xf>
    <xf numFmtId="0" fontId="31" fillId="0" borderId="38" xfId="0" applyFont="1" applyBorder="1" applyAlignment="1">
      <alignment vertical="top" wrapText="1"/>
    </xf>
    <xf numFmtId="49" fontId="6" fillId="0" borderId="41" xfId="0" applyNumberFormat="1" applyFont="1" applyBorder="1" applyAlignment="1" applyProtection="1">
      <alignment horizontal="center" vertical="center" wrapText="1"/>
      <protection hidden="1"/>
    </xf>
    <xf numFmtId="49" fontId="0" fillId="0" borderId="41" xfId="0" applyNumberFormat="1" applyBorder="1" applyAlignment="1" applyProtection="1">
      <alignment horizontal="center" vertical="center" wrapText="1"/>
      <protection hidden="1"/>
    </xf>
    <xf numFmtId="49" fontId="0" fillId="0" borderId="43" xfId="0" applyNumberFormat="1" applyBorder="1" applyAlignment="1" applyProtection="1">
      <alignment horizontal="center" vertical="center" wrapText="1"/>
      <protection hidden="1"/>
    </xf>
    <xf numFmtId="0" fontId="6" fillId="0" borderId="52" xfId="0" applyFont="1" applyBorder="1" applyAlignment="1" applyProtection="1">
      <alignment horizontal="center" wrapText="1"/>
      <protection hidden="1"/>
    </xf>
    <xf numFmtId="0" fontId="0" fillId="0" borderId="0" xfId="0" applyAlignment="1" applyProtection="1">
      <alignment horizontal="center" wrapText="1"/>
      <protection hidden="1"/>
    </xf>
    <xf numFmtId="0" fontId="0" fillId="0" borderId="58" xfId="0" applyBorder="1" applyAlignment="1" applyProtection="1">
      <alignment horizontal="center" wrapText="1"/>
      <protection hidden="1"/>
    </xf>
    <xf numFmtId="0" fontId="6" fillId="0" borderId="19"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1" xfId="0" applyFont="1" applyBorder="1" applyAlignment="1" applyProtection="1">
      <alignment horizontal="left" vertical="center" wrapText="1"/>
      <protection hidden="1"/>
    </xf>
    <xf numFmtId="0" fontId="6" fillId="0" borderId="58" xfId="0" applyFont="1" applyBorder="1" applyAlignment="1" applyProtection="1">
      <alignment horizontal="center" wrapText="1"/>
      <protection hidden="1"/>
    </xf>
    <xf numFmtId="0" fontId="6" fillId="0" borderId="54"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0" fontId="6" fillId="0" borderId="52" xfId="0" applyFont="1" applyBorder="1" applyAlignment="1" applyProtection="1">
      <alignment horizontal="center" vertical="center" wrapText="1"/>
      <protection hidden="1"/>
    </xf>
    <xf numFmtId="0" fontId="0" fillId="0" borderId="58"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8" fillId="0" borderId="78" xfId="0" applyFont="1" applyBorder="1" applyAlignment="1" applyProtection="1">
      <alignment horizontal="left" vertical="center"/>
      <protection locked="0"/>
    </xf>
    <xf numFmtId="0" fontId="8" fillId="0" borderId="79" xfId="0" applyFont="1" applyBorder="1" applyAlignment="1" applyProtection="1">
      <alignment horizontal="left" vertical="center"/>
      <protection locked="0"/>
    </xf>
    <xf numFmtId="0" fontId="8" fillId="0" borderId="81" xfId="0" applyNumberFormat="1" applyFont="1" applyBorder="1" applyAlignment="1" applyProtection="1">
      <alignment horizontal="left" vertical="center"/>
      <protection locked="0"/>
    </xf>
    <xf numFmtId="0" fontId="8" fillId="0" borderId="82" xfId="0" applyNumberFormat="1" applyFont="1" applyBorder="1" applyAlignment="1" applyProtection="1">
      <alignment horizontal="left" vertical="center"/>
      <protection locked="0"/>
    </xf>
    <xf numFmtId="0" fontId="4" fillId="0" borderId="54" xfId="0" applyFont="1" applyBorder="1" applyAlignment="1" applyProtection="1">
      <alignment vertical="center"/>
      <protection hidden="1"/>
    </xf>
    <xf numFmtId="0" fontId="0" fillId="0" borderId="40"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4" fillId="0" borderId="49" xfId="0" applyFont="1" applyBorder="1" applyAlignment="1" applyProtection="1">
      <alignment vertical="center"/>
      <protection hidden="1"/>
    </xf>
    <xf numFmtId="0" fontId="0" fillId="0" borderId="46" xfId="0" applyBorder="1" applyAlignment="1" applyProtection="1">
      <protection hidden="1"/>
    </xf>
    <xf numFmtId="0" fontId="0" fillId="0" borderId="84" xfId="0" applyBorder="1" applyAlignment="1" applyProtection="1">
      <protection hidden="1"/>
    </xf>
    <xf numFmtId="0" fontId="0" fillId="0" borderId="69" xfId="0" applyBorder="1" applyAlignment="1" applyProtection="1">
      <protection hidden="1"/>
    </xf>
    <xf numFmtId="14" fontId="8" fillId="0" borderId="77" xfId="0" applyNumberFormat="1" applyFont="1" applyBorder="1" applyAlignment="1" applyProtection="1">
      <alignment horizontal="left" vertical="center"/>
      <protection locked="0"/>
    </xf>
    <xf numFmtId="14" fontId="8" fillId="0" borderId="78" xfId="0" applyNumberFormat="1" applyFont="1" applyBorder="1" applyAlignment="1" applyProtection="1">
      <alignment horizontal="left" vertical="center"/>
      <protection locked="0"/>
    </xf>
    <xf numFmtId="14" fontId="8" fillId="0" borderId="79" xfId="0" applyNumberFormat="1" applyFont="1" applyBorder="1" applyAlignment="1" applyProtection="1">
      <alignment horizontal="left" vertical="center"/>
      <protection locked="0"/>
    </xf>
    <xf numFmtId="0" fontId="8" fillId="0" borderId="91" xfId="0" applyFont="1" applyBorder="1" applyAlignment="1" applyProtection="1">
      <alignment horizontal="left" vertical="center"/>
      <protection locked="0"/>
    </xf>
    <xf numFmtId="0" fontId="8" fillId="0" borderId="92"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4" fillId="0" borderId="49" xfId="0" applyFont="1" applyBorder="1" applyAlignment="1" applyProtection="1">
      <alignment vertical="center" wrapText="1"/>
      <protection hidden="1"/>
    </xf>
    <xf numFmtId="0" fontId="4" fillId="0" borderId="46" xfId="0" applyFont="1" applyBorder="1" applyAlignment="1" applyProtection="1">
      <alignment vertical="center" wrapText="1"/>
      <protection hidden="1"/>
    </xf>
    <xf numFmtId="0" fontId="0" fillId="0" borderId="69" xfId="0" applyBorder="1" applyAlignment="1" applyProtection="1">
      <alignment vertical="center" wrapText="1"/>
      <protection hidden="1"/>
    </xf>
    <xf numFmtId="0" fontId="4" fillId="0" borderId="52"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58" xfId="0" applyFont="1" applyBorder="1" applyAlignment="1" applyProtection="1">
      <alignment horizontal="center" vertical="top"/>
      <protection locked="0"/>
    </xf>
    <xf numFmtId="0" fontId="4" fillId="0" borderId="54" xfId="0" applyFont="1" applyBorder="1" applyAlignment="1" applyProtection="1">
      <alignment horizontal="center" vertical="top"/>
      <protection locked="0"/>
    </xf>
    <xf numFmtId="0" fontId="4" fillId="0" borderId="38" xfId="0" applyFont="1" applyBorder="1" applyAlignment="1" applyProtection="1">
      <alignment horizontal="center" vertical="top"/>
      <protection locked="0"/>
    </xf>
    <xf numFmtId="0" fontId="4" fillId="0" borderId="70" xfId="0" applyFont="1" applyBorder="1" applyAlignment="1" applyProtection="1">
      <alignment horizontal="center" vertical="top"/>
      <protection locked="0"/>
    </xf>
    <xf numFmtId="0" fontId="4" fillId="0" borderId="74" xfId="0" applyFont="1" applyBorder="1" applyAlignment="1" applyProtection="1">
      <alignment horizontal="left" vertical="center"/>
      <protection hidden="1"/>
    </xf>
    <xf numFmtId="0" fontId="12" fillId="0" borderId="38" xfId="0" applyFont="1" applyBorder="1" applyAlignment="1" applyProtection="1">
      <alignment vertical="center"/>
      <protection hidden="1"/>
    </xf>
    <xf numFmtId="49" fontId="5" fillId="0" borderId="0" xfId="0" applyNumberFormat="1" applyFont="1" applyBorder="1" applyAlignment="1" applyProtection="1">
      <alignment horizontal="left" vertical="center" wrapText="1" indent="3"/>
      <protection hidden="1"/>
    </xf>
    <xf numFmtId="49" fontId="5" fillId="0" borderId="58" xfId="0" applyNumberFormat="1" applyFont="1" applyBorder="1" applyAlignment="1" applyProtection="1">
      <alignment horizontal="left" vertical="center" wrapText="1" indent="3"/>
      <protection hidden="1"/>
    </xf>
    <xf numFmtId="49" fontId="5" fillId="0" borderId="38" xfId="0" applyNumberFormat="1" applyFont="1" applyBorder="1" applyAlignment="1" applyProtection="1">
      <alignment horizontal="left" vertical="center" wrapText="1" indent="3"/>
      <protection hidden="1"/>
    </xf>
    <xf numFmtId="49" fontId="5" fillId="0" borderId="70" xfId="0" applyNumberFormat="1" applyFont="1" applyBorder="1" applyAlignment="1" applyProtection="1">
      <alignment horizontal="left" vertical="center" wrapText="1" indent="3"/>
      <protection hidden="1"/>
    </xf>
    <xf numFmtId="0" fontId="4" fillId="0" borderId="84" xfId="0" applyFont="1" applyBorder="1" applyAlignment="1" applyProtection="1">
      <alignment horizontal="left" indent="1"/>
      <protection hidden="1"/>
    </xf>
    <xf numFmtId="0" fontId="4" fillId="0" borderId="85" xfId="0" applyFont="1" applyBorder="1" applyAlignment="1" applyProtection="1">
      <alignment horizontal="left" indent="1"/>
      <protection hidden="1"/>
    </xf>
    <xf numFmtId="0" fontId="1" fillId="0" borderId="0" xfId="0" applyFont="1" applyBorder="1" applyAlignment="1">
      <alignment horizontal="left" indent="1"/>
    </xf>
    <xf numFmtId="0" fontId="1" fillId="0" borderId="58" xfId="0" applyFont="1" applyBorder="1" applyAlignment="1">
      <alignment horizontal="left" indent="1"/>
    </xf>
    <xf numFmtId="0" fontId="6" fillId="0" borderId="0"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6" fillId="0" borderId="70" xfId="0" applyFont="1" applyBorder="1" applyAlignment="1" applyProtection="1">
      <alignment horizontal="center" vertical="center" wrapText="1"/>
      <protection hidden="1"/>
    </xf>
    <xf numFmtId="0" fontId="1" fillId="0" borderId="58" xfId="0" applyFont="1" applyBorder="1" applyAlignment="1" applyProtection="1">
      <alignment horizontal="center" wrapText="1"/>
      <protection hidden="1"/>
    </xf>
    <xf numFmtId="0" fontId="1" fillId="0" borderId="52" xfId="0" applyFont="1" applyBorder="1" applyAlignment="1" applyProtection="1">
      <alignment horizontal="center" wrapText="1"/>
      <protection hidden="1"/>
    </xf>
    <xf numFmtId="0" fontId="1" fillId="0" borderId="54" xfId="0" applyFont="1" applyBorder="1" applyAlignment="1" applyProtection="1">
      <alignment horizontal="center" wrapText="1"/>
      <protection hidden="1"/>
    </xf>
    <xf numFmtId="0" fontId="1" fillId="0" borderId="70" xfId="0" applyFont="1" applyBorder="1" applyAlignment="1" applyProtection="1">
      <alignment horizont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5" fillId="0" borderId="107" xfId="11" applyFont="1" applyBorder="1" applyAlignment="1" applyProtection="1">
      <alignment horizontal="left" vertical="center"/>
      <protection locked="0"/>
    </xf>
    <xf numFmtId="0" fontId="5" fillId="0" borderId="108" xfId="11" applyFont="1" applyBorder="1" applyAlignment="1" applyProtection="1">
      <alignment horizontal="left" vertical="center"/>
      <protection locked="0"/>
    </xf>
    <xf numFmtId="0" fontId="5" fillId="0" borderId="109" xfId="11" applyFont="1" applyBorder="1" applyAlignment="1" applyProtection="1">
      <alignment horizontal="left" vertical="center"/>
      <protection locked="0"/>
    </xf>
    <xf numFmtId="0" fontId="5" fillId="0" borderId="54" xfId="11" applyFont="1" applyBorder="1" applyAlignment="1" applyProtection="1">
      <alignment horizontal="left" vertical="center"/>
      <protection locked="0"/>
    </xf>
    <xf numFmtId="0" fontId="5" fillId="0" borderId="38" xfId="11" applyFont="1" applyBorder="1" applyAlignment="1" applyProtection="1">
      <alignment horizontal="left" vertical="center"/>
      <protection locked="0"/>
    </xf>
    <xf numFmtId="0" fontId="5" fillId="0" borderId="70" xfId="11" applyFont="1" applyBorder="1" applyAlignment="1" applyProtection="1">
      <alignment horizontal="left" vertical="center"/>
      <protection locked="0"/>
    </xf>
    <xf numFmtId="0" fontId="5" fillId="0" borderId="111" xfId="11" applyFont="1" applyBorder="1" applyAlignment="1" applyProtection="1">
      <alignment horizontal="left" vertical="top" wrapText="1"/>
      <protection locked="0"/>
    </xf>
    <xf numFmtId="0" fontId="5" fillId="0" borderId="112" xfId="11" applyFont="1" applyBorder="1" applyAlignment="1" applyProtection="1">
      <alignment horizontal="left" vertical="top" wrapText="1"/>
      <protection locked="0"/>
    </xf>
    <xf numFmtId="0" fontId="5" fillId="0" borderId="113" xfId="11" applyFont="1" applyBorder="1" applyAlignment="1" applyProtection="1">
      <alignment horizontal="left" vertical="top" wrapText="1"/>
      <protection locked="0"/>
    </xf>
    <xf numFmtId="0" fontId="13" fillId="5" borderId="111" xfId="11" applyFont="1" applyFill="1" applyBorder="1" applyAlignment="1" applyProtection="1">
      <alignment horizontal="left" vertical="center" wrapText="1"/>
      <protection locked="0"/>
    </xf>
    <xf numFmtId="0" fontId="13" fillId="5" borderId="112" xfId="11" applyFont="1" applyFill="1" applyBorder="1" applyAlignment="1" applyProtection="1">
      <alignment horizontal="left" vertical="center" wrapText="1"/>
      <protection locked="0"/>
    </xf>
    <xf numFmtId="0" fontId="13" fillId="5" borderId="113" xfId="11" applyFont="1" applyFill="1" applyBorder="1" applyAlignment="1" applyProtection="1">
      <alignment horizontal="left" vertical="center" wrapText="1"/>
      <protection locked="0"/>
    </xf>
    <xf numFmtId="0" fontId="5" fillId="0" borderId="107" xfId="11" applyFont="1" applyBorder="1" applyAlignment="1" applyProtection="1">
      <alignment horizontal="left" vertical="center" wrapText="1"/>
      <protection locked="0"/>
    </xf>
    <xf numFmtId="0" fontId="2" fillId="0" borderId="107" xfId="11" applyFont="1" applyBorder="1" applyAlignment="1" applyProtection="1">
      <alignment horizontal="left" vertical="center"/>
      <protection locked="0"/>
    </xf>
    <xf numFmtId="0" fontId="2" fillId="0" borderId="108" xfId="11" applyFont="1" applyBorder="1" applyAlignment="1" applyProtection="1">
      <alignment horizontal="left" vertical="center"/>
      <protection locked="0"/>
    </xf>
    <xf numFmtId="0" fontId="2" fillId="0" borderId="109" xfId="11" applyFont="1" applyBorder="1" applyAlignment="1" applyProtection="1">
      <alignment horizontal="left" vertical="center"/>
      <protection locked="0"/>
    </xf>
    <xf numFmtId="0" fontId="5" fillId="0" borderId="111" xfId="11" applyFont="1" applyBorder="1" applyAlignment="1" applyProtection="1">
      <alignment horizontal="left" vertical="center" wrapText="1"/>
      <protection locked="0"/>
    </xf>
    <xf numFmtId="0" fontId="0" fillId="0" borderId="112" xfId="0" applyBorder="1" applyAlignment="1">
      <alignment horizontal="left" vertical="center" wrapText="1"/>
    </xf>
    <xf numFmtId="0" fontId="0" fillId="0" borderId="113" xfId="0" applyBorder="1" applyAlignment="1">
      <alignment horizontal="left" vertical="center" wrapText="1"/>
    </xf>
    <xf numFmtId="0" fontId="5" fillId="0" borderId="111" xfId="11" applyFont="1" applyBorder="1" applyAlignment="1" applyProtection="1">
      <alignment horizontal="left" vertical="center"/>
      <protection locked="0"/>
    </xf>
    <xf numFmtId="0" fontId="5" fillId="0" borderId="112" xfId="11" applyFont="1" applyBorder="1" applyAlignment="1" applyProtection="1">
      <alignment horizontal="left" vertical="center"/>
      <protection locked="0"/>
    </xf>
    <xf numFmtId="0" fontId="5" fillId="0" borderId="113" xfId="11" applyFont="1" applyBorder="1" applyAlignment="1" applyProtection="1">
      <alignment horizontal="left" vertical="center"/>
      <protection locked="0"/>
    </xf>
    <xf numFmtId="18" fontId="8" fillId="0" borderId="81" xfId="0" applyNumberFormat="1"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82" xfId="0" applyFont="1" applyBorder="1" applyAlignment="1" applyProtection="1">
      <alignment horizontal="left" vertical="center"/>
      <protection locked="0"/>
    </xf>
    <xf numFmtId="0" fontId="5" fillId="0" borderId="112" xfId="11" applyFont="1" applyBorder="1" applyAlignment="1" applyProtection="1">
      <alignment horizontal="left" vertical="top"/>
      <protection locked="0"/>
    </xf>
    <xf numFmtId="0" fontId="5" fillId="0" borderId="113" xfId="11" applyFont="1" applyBorder="1" applyAlignment="1" applyProtection="1">
      <alignment horizontal="left" vertical="top"/>
      <protection locked="0"/>
    </xf>
    <xf numFmtId="0" fontId="5" fillId="5" borderId="107" xfId="11" applyFont="1" applyFill="1" applyBorder="1" applyAlignment="1" applyProtection="1">
      <alignment horizontal="left" vertical="center"/>
      <protection locked="0"/>
    </xf>
    <xf numFmtId="0" fontId="5" fillId="5" borderId="108" xfId="11" applyFont="1" applyFill="1" applyBorder="1" applyAlignment="1" applyProtection="1">
      <alignment horizontal="left" vertical="center"/>
      <protection locked="0"/>
    </xf>
    <xf numFmtId="0" fontId="5" fillId="5" borderId="109" xfId="11" applyFont="1" applyFill="1" applyBorder="1" applyAlignment="1" applyProtection="1">
      <alignment horizontal="left" vertical="center"/>
      <protection locked="0"/>
    </xf>
    <xf numFmtId="0" fontId="4" fillId="0" borderId="75" xfId="0" applyFont="1" applyFill="1" applyBorder="1" applyAlignment="1" applyProtection="1">
      <alignment vertical="top"/>
    </xf>
    <xf numFmtId="0" fontId="0" fillId="0" borderId="73" xfId="0" applyBorder="1" applyAlignment="1">
      <alignment vertical="top"/>
    </xf>
    <xf numFmtId="0" fontId="0" fillId="0" borderId="76" xfId="0" applyBorder="1" applyAlignment="1">
      <alignment vertical="top"/>
    </xf>
    <xf numFmtId="0" fontId="4" fillId="0" borderId="73" xfId="0" applyFont="1" applyFill="1" applyBorder="1" applyAlignment="1" applyProtection="1">
      <alignment vertical="top"/>
    </xf>
    <xf numFmtId="0" fontId="4" fillId="0" borderId="76" xfId="0" applyFont="1" applyFill="1" applyBorder="1" applyAlignment="1" applyProtection="1">
      <alignment vertical="top"/>
    </xf>
    <xf numFmtId="0" fontId="26" fillId="0" borderId="26" xfId="0" applyFont="1" applyFill="1" applyBorder="1" applyAlignment="1" applyProtection="1">
      <alignment horizontal="left" vertical="center"/>
    </xf>
    <xf numFmtId="0" fontId="26" fillId="0" borderId="27" xfId="0" applyFont="1" applyFill="1" applyBorder="1" applyAlignment="1" applyProtection="1">
      <alignment horizontal="left" vertical="center"/>
    </xf>
    <xf numFmtId="0" fontId="26" fillId="0" borderId="59" xfId="0" applyFont="1" applyFill="1" applyBorder="1" applyAlignment="1" applyProtection="1">
      <alignment horizontal="left" vertical="center"/>
    </xf>
    <xf numFmtId="0" fontId="0" fillId="0" borderId="27" xfId="0" applyBorder="1" applyAlignment="1">
      <alignment vertical="center"/>
    </xf>
    <xf numFmtId="0" fontId="0" fillId="0" borderId="5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2">
    <cellStyle name="Comma 2" xfId="1"/>
    <cellStyle name="Comma 2 2" xfId="2"/>
    <cellStyle name="Comma 2 3" xfId="3"/>
    <cellStyle name="Dezimal 2" xfId="5"/>
    <cellStyle name="Dezimal 3" xfId="6"/>
    <cellStyle name="Dezimal 3 2" xfId="7"/>
    <cellStyle name="Dezimal 4" xfId="8"/>
    <cellStyle name="Komma" xfId="4" builtinId="3"/>
    <cellStyle name="Standard" xfId="0" builtinId="0"/>
    <cellStyle name="Standard 2" xfId="9"/>
    <cellStyle name="Standard 3" xfId="10"/>
    <cellStyle name="Standard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Drop" dropStyle="combo" dx="16" fmlaLink="STAOGR_NATGEF!$A$9" fmlaRange="STAOGR_NATGEF!$B$12:$B$19" noThreeD="1" sel="3" val="0"/>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STAOGR_NATGEF!$A$9" fmlaRange="STAOGR_NATGEF!$B$12:$B$19" noThreeD="1" sel="3" val="0"/>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10342" name="Text Box 102">
          <a:extLst>
            <a:ext uri="{FF2B5EF4-FFF2-40B4-BE49-F238E27FC236}">
              <a16:creationId xmlns:a16="http://schemas.microsoft.com/office/drawing/2014/main" id="{00000000-0008-0000-0000-000066280000}"/>
            </a:ext>
          </a:extLst>
        </xdr:cNvPr>
        <xdr:cNvSpPr txBox="1">
          <a:spLocks noChangeArrowheads="1"/>
        </xdr:cNvSpPr>
      </xdr:nvSpPr>
      <xdr:spPr bwMode="auto">
        <a:xfrm>
          <a:off x="5945670" y="9534525"/>
          <a:ext cx="6899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10343" name="Text Box 103">
          <a:extLst>
            <a:ext uri="{FF2B5EF4-FFF2-40B4-BE49-F238E27FC236}">
              <a16:creationId xmlns:a16="http://schemas.microsoft.com/office/drawing/2014/main" id="{00000000-0008-0000-0000-000067280000}"/>
            </a:ext>
          </a:extLst>
        </xdr:cNvPr>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10344" name="Text Box 104">
          <a:extLst>
            <a:ext uri="{FF2B5EF4-FFF2-40B4-BE49-F238E27FC236}">
              <a16:creationId xmlns:a16="http://schemas.microsoft.com/office/drawing/2014/main" id="{00000000-0008-0000-0000-000068280000}"/>
            </a:ext>
          </a:extLst>
        </xdr:cNvPr>
        <xdr:cNvSpPr txBox="1">
          <a:spLocks noChangeArrowheads="1"/>
        </xdr:cNvSpPr>
      </xdr:nvSpPr>
      <xdr:spPr bwMode="auto">
        <a:xfrm>
          <a:off x="7126356" y="9526242"/>
          <a:ext cx="9595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115924" name="Picture 207" descr="BUWD_LB">
          <a:extLst>
            <a:ext uri="{FF2B5EF4-FFF2-40B4-BE49-F238E27FC236}">
              <a16:creationId xmlns:a16="http://schemas.microsoft.com/office/drawing/2014/main" id="{00000000-0008-0000-0000-0000D4C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2857500" cy="685800"/>
        </a:xfrm>
        <a:prstGeom prst="rect">
          <a:avLst/>
        </a:prstGeom>
        <a:noFill/>
        <a:ln w="9525">
          <a:noFill/>
          <a:miter lim="800000"/>
          <a:headEnd/>
          <a:tailEnd/>
        </a:ln>
      </xdr:spPr>
    </xdr:pic>
    <xdr:clientData/>
  </xdr:twoCellAnchor>
  <xdr:twoCellAnchor>
    <xdr:from>
      <xdr:col>9</xdr:col>
      <xdr:colOff>371475</xdr:colOff>
      <xdr:row>18</xdr:row>
      <xdr:rowOff>9525</xdr:rowOff>
    </xdr:from>
    <xdr:to>
      <xdr:col>9</xdr:col>
      <xdr:colOff>371475</xdr:colOff>
      <xdr:row>19</xdr:row>
      <xdr:rowOff>133350</xdr:rowOff>
    </xdr:to>
    <xdr:sp macro="" textlink="">
      <xdr:nvSpPr>
        <xdr:cNvPr id="115925" name="Line 131">
          <a:extLst>
            <a:ext uri="{FF2B5EF4-FFF2-40B4-BE49-F238E27FC236}">
              <a16:creationId xmlns:a16="http://schemas.microsoft.com/office/drawing/2014/main" id="{00000000-0008-0000-0000-0000D5C40100}"/>
            </a:ext>
          </a:extLst>
        </xdr:cNvPr>
        <xdr:cNvSpPr>
          <a:spLocks noChangeShapeType="1"/>
        </xdr:cNvSpPr>
      </xdr:nvSpPr>
      <xdr:spPr bwMode="auto">
        <a:xfrm flipH="1" flipV="1">
          <a:off x="7353300" y="4371975"/>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361950</xdr:colOff>
      <xdr:row>15</xdr:row>
      <xdr:rowOff>0</xdr:rowOff>
    </xdr:from>
    <xdr:to>
      <xdr:col>9</xdr:col>
      <xdr:colOff>361950</xdr:colOff>
      <xdr:row>17</xdr:row>
      <xdr:rowOff>180975</xdr:rowOff>
    </xdr:to>
    <xdr:sp macro="" textlink="">
      <xdr:nvSpPr>
        <xdr:cNvPr id="115926" name="Line 132">
          <a:extLst>
            <a:ext uri="{FF2B5EF4-FFF2-40B4-BE49-F238E27FC236}">
              <a16:creationId xmlns:a16="http://schemas.microsoft.com/office/drawing/2014/main" id="{00000000-0008-0000-0000-0000D6C40100}"/>
            </a:ext>
          </a:extLst>
        </xdr:cNvPr>
        <xdr:cNvSpPr>
          <a:spLocks noChangeShapeType="1"/>
        </xdr:cNvSpPr>
      </xdr:nvSpPr>
      <xdr:spPr bwMode="auto">
        <a:xfrm flipH="1" flipV="1">
          <a:off x="7343775" y="3790950"/>
          <a:ext cx="0" cy="561975"/>
        </a:xfrm>
        <a:prstGeom prst="line">
          <a:avLst/>
        </a:prstGeom>
        <a:noFill/>
        <a:ln w="19050">
          <a:solidFill>
            <a:srgbClr val="000000"/>
          </a:solidFill>
          <a:round/>
          <a:headEnd/>
          <a:tailEnd type="triangle" w="med" len="med"/>
        </a:ln>
      </xdr:spPr>
    </xdr:sp>
    <xdr:clientData/>
  </xdr:twoCellAnchor>
  <xdr:twoCellAnchor>
    <xdr:from>
      <xdr:col>9</xdr:col>
      <xdr:colOff>419100</xdr:colOff>
      <xdr:row>22</xdr:row>
      <xdr:rowOff>171450</xdr:rowOff>
    </xdr:from>
    <xdr:to>
      <xdr:col>9</xdr:col>
      <xdr:colOff>419100</xdr:colOff>
      <xdr:row>24</xdr:row>
      <xdr:rowOff>104775</xdr:rowOff>
    </xdr:to>
    <xdr:sp macro="" textlink="">
      <xdr:nvSpPr>
        <xdr:cNvPr id="115927" name="Line 134">
          <a:extLst>
            <a:ext uri="{FF2B5EF4-FFF2-40B4-BE49-F238E27FC236}">
              <a16:creationId xmlns:a16="http://schemas.microsoft.com/office/drawing/2014/main" id="{00000000-0008-0000-0000-0000D7C40100}"/>
            </a:ext>
          </a:extLst>
        </xdr:cNvPr>
        <xdr:cNvSpPr>
          <a:spLocks noChangeShapeType="1"/>
        </xdr:cNvSpPr>
      </xdr:nvSpPr>
      <xdr:spPr bwMode="auto">
        <a:xfrm flipH="1" flipV="1">
          <a:off x="7400925" y="529590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409573</xdr:colOff>
      <xdr:row>20</xdr:row>
      <xdr:rowOff>28574</xdr:rowOff>
    </xdr:from>
    <xdr:to>
      <xdr:col>9</xdr:col>
      <xdr:colOff>419099</xdr:colOff>
      <xdr:row>22</xdr:row>
      <xdr:rowOff>171449</xdr:rowOff>
    </xdr:to>
    <xdr:sp macro="" textlink="">
      <xdr:nvSpPr>
        <xdr:cNvPr id="115928" name="Line 135">
          <a:extLst>
            <a:ext uri="{FF2B5EF4-FFF2-40B4-BE49-F238E27FC236}">
              <a16:creationId xmlns:a16="http://schemas.microsoft.com/office/drawing/2014/main" id="{00000000-0008-0000-0000-0000D8C40100}"/>
            </a:ext>
          </a:extLst>
        </xdr:cNvPr>
        <xdr:cNvSpPr>
          <a:spLocks noChangeShapeType="1"/>
        </xdr:cNvSpPr>
      </xdr:nvSpPr>
      <xdr:spPr bwMode="auto">
        <a:xfrm flipV="1">
          <a:off x="7391398" y="4772024"/>
          <a:ext cx="9526" cy="523875"/>
        </a:xfrm>
        <a:prstGeom prst="line">
          <a:avLst/>
        </a:prstGeom>
        <a:noFill/>
        <a:ln w="19050">
          <a:solidFill>
            <a:srgbClr val="000000"/>
          </a:solidFill>
          <a:round/>
          <a:headEnd/>
          <a:tailEnd type="triangle" w="med" len="med"/>
        </a:ln>
      </xdr:spPr>
    </xdr:sp>
    <xdr:clientData/>
  </xdr:twoCellAnchor>
  <xdr:twoCellAnchor>
    <xdr:from>
      <xdr:col>9</xdr:col>
      <xdr:colOff>409575</xdr:colOff>
      <xdr:row>28</xdr:row>
      <xdr:rowOff>9525</xdr:rowOff>
    </xdr:from>
    <xdr:to>
      <xdr:col>9</xdr:col>
      <xdr:colOff>409575</xdr:colOff>
      <xdr:row>29</xdr:row>
      <xdr:rowOff>133350</xdr:rowOff>
    </xdr:to>
    <xdr:sp macro="" textlink="">
      <xdr:nvSpPr>
        <xdr:cNvPr id="115929" name="Line 137">
          <a:extLst>
            <a:ext uri="{FF2B5EF4-FFF2-40B4-BE49-F238E27FC236}">
              <a16:creationId xmlns:a16="http://schemas.microsoft.com/office/drawing/2014/main" id="{00000000-0008-0000-0000-0000D9C40100}"/>
            </a:ext>
          </a:extLst>
        </xdr:cNvPr>
        <xdr:cNvSpPr>
          <a:spLocks noChangeShapeType="1"/>
        </xdr:cNvSpPr>
      </xdr:nvSpPr>
      <xdr:spPr bwMode="auto">
        <a:xfrm flipH="1" flipV="1">
          <a:off x="7391400" y="6276975"/>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409575</xdr:colOff>
      <xdr:row>25</xdr:row>
      <xdr:rowOff>19049</xdr:rowOff>
    </xdr:from>
    <xdr:to>
      <xdr:col>9</xdr:col>
      <xdr:colOff>419100</xdr:colOff>
      <xdr:row>27</xdr:row>
      <xdr:rowOff>142875</xdr:rowOff>
    </xdr:to>
    <xdr:sp macro="" textlink="">
      <xdr:nvSpPr>
        <xdr:cNvPr id="115930" name="Line 138">
          <a:extLst>
            <a:ext uri="{FF2B5EF4-FFF2-40B4-BE49-F238E27FC236}">
              <a16:creationId xmlns:a16="http://schemas.microsoft.com/office/drawing/2014/main" id="{00000000-0008-0000-0000-0000DAC40100}"/>
            </a:ext>
          </a:extLst>
        </xdr:cNvPr>
        <xdr:cNvSpPr>
          <a:spLocks noChangeShapeType="1"/>
        </xdr:cNvSpPr>
      </xdr:nvSpPr>
      <xdr:spPr bwMode="auto">
        <a:xfrm flipV="1">
          <a:off x="7391400" y="5714999"/>
          <a:ext cx="9525" cy="504826"/>
        </a:xfrm>
        <a:prstGeom prst="line">
          <a:avLst/>
        </a:prstGeom>
        <a:noFill/>
        <a:ln w="19050">
          <a:solidFill>
            <a:srgbClr val="000000"/>
          </a:solidFill>
          <a:round/>
          <a:headEnd/>
          <a:tailEnd type="triangle" w="med" len="med"/>
        </a:ln>
      </xdr:spPr>
    </xdr:sp>
    <xdr:clientData/>
  </xdr:twoCellAnchor>
  <xdr:twoCellAnchor>
    <xdr:from>
      <xdr:col>9</xdr:col>
      <xdr:colOff>409575</xdr:colOff>
      <xdr:row>33</xdr:row>
      <xdr:rowOff>9525</xdr:rowOff>
    </xdr:from>
    <xdr:to>
      <xdr:col>9</xdr:col>
      <xdr:colOff>409575</xdr:colOff>
      <xdr:row>34</xdr:row>
      <xdr:rowOff>133350</xdr:rowOff>
    </xdr:to>
    <xdr:sp macro="" textlink="">
      <xdr:nvSpPr>
        <xdr:cNvPr id="115931" name="Line 140">
          <a:extLst>
            <a:ext uri="{FF2B5EF4-FFF2-40B4-BE49-F238E27FC236}">
              <a16:creationId xmlns:a16="http://schemas.microsoft.com/office/drawing/2014/main" id="{00000000-0008-0000-0000-0000DBC40100}"/>
            </a:ext>
          </a:extLst>
        </xdr:cNvPr>
        <xdr:cNvSpPr>
          <a:spLocks noChangeShapeType="1"/>
        </xdr:cNvSpPr>
      </xdr:nvSpPr>
      <xdr:spPr bwMode="auto">
        <a:xfrm flipH="1" flipV="1">
          <a:off x="7391400" y="7229475"/>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409574</xdr:colOff>
      <xdr:row>30</xdr:row>
      <xdr:rowOff>0</xdr:rowOff>
    </xdr:from>
    <xdr:to>
      <xdr:col>9</xdr:col>
      <xdr:colOff>419099</xdr:colOff>
      <xdr:row>33</xdr:row>
      <xdr:rowOff>0</xdr:rowOff>
    </xdr:to>
    <xdr:sp macro="" textlink="">
      <xdr:nvSpPr>
        <xdr:cNvPr id="115932" name="Line 141">
          <a:extLst>
            <a:ext uri="{FF2B5EF4-FFF2-40B4-BE49-F238E27FC236}">
              <a16:creationId xmlns:a16="http://schemas.microsoft.com/office/drawing/2014/main" id="{00000000-0008-0000-0000-0000DCC40100}"/>
            </a:ext>
          </a:extLst>
        </xdr:cNvPr>
        <xdr:cNvSpPr>
          <a:spLocks noChangeShapeType="1"/>
        </xdr:cNvSpPr>
      </xdr:nvSpPr>
      <xdr:spPr bwMode="auto">
        <a:xfrm flipH="1" flipV="1">
          <a:off x="7391399" y="6648450"/>
          <a:ext cx="9525" cy="571500"/>
        </a:xfrm>
        <a:prstGeom prst="line">
          <a:avLst/>
        </a:prstGeom>
        <a:noFill/>
        <a:ln w="19050">
          <a:solidFill>
            <a:srgbClr val="000000"/>
          </a:solidFill>
          <a:round/>
          <a:headEnd/>
          <a:tailEnd type="triangle" w="med" len="med"/>
        </a:ln>
      </xdr:spPr>
    </xdr:sp>
    <xdr:clientData/>
  </xdr:twoCellAnchor>
  <xdr:twoCellAnchor>
    <xdr:from>
      <xdr:col>9</xdr:col>
      <xdr:colOff>400050</xdr:colOff>
      <xdr:row>38</xdr:row>
      <xdr:rowOff>0</xdr:rowOff>
    </xdr:from>
    <xdr:to>
      <xdr:col>9</xdr:col>
      <xdr:colOff>400050</xdr:colOff>
      <xdr:row>39</xdr:row>
      <xdr:rowOff>123825</xdr:rowOff>
    </xdr:to>
    <xdr:sp macro="" textlink="">
      <xdr:nvSpPr>
        <xdr:cNvPr id="115933" name="Line 143">
          <a:extLst>
            <a:ext uri="{FF2B5EF4-FFF2-40B4-BE49-F238E27FC236}">
              <a16:creationId xmlns:a16="http://schemas.microsoft.com/office/drawing/2014/main" id="{00000000-0008-0000-0000-0000DDC40100}"/>
            </a:ext>
          </a:extLst>
        </xdr:cNvPr>
        <xdr:cNvSpPr>
          <a:spLocks noChangeShapeType="1"/>
        </xdr:cNvSpPr>
      </xdr:nvSpPr>
      <xdr:spPr bwMode="auto">
        <a:xfrm flipH="1" flipV="1">
          <a:off x="7381875" y="81724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400049</xdr:colOff>
      <xdr:row>35</xdr:row>
      <xdr:rowOff>9525</xdr:rowOff>
    </xdr:from>
    <xdr:to>
      <xdr:col>9</xdr:col>
      <xdr:colOff>409574</xdr:colOff>
      <xdr:row>37</xdr:row>
      <xdr:rowOff>180975</xdr:rowOff>
    </xdr:to>
    <xdr:sp macro="" textlink="">
      <xdr:nvSpPr>
        <xdr:cNvPr id="115934" name="Line 144">
          <a:extLst>
            <a:ext uri="{FF2B5EF4-FFF2-40B4-BE49-F238E27FC236}">
              <a16:creationId xmlns:a16="http://schemas.microsoft.com/office/drawing/2014/main" id="{00000000-0008-0000-0000-0000DEC40100}"/>
            </a:ext>
          </a:extLst>
        </xdr:cNvPr>
        <xdr:cNvSpPr>
          <a:spLocks noChangeShapeType="1"/>
        </xdr:cNvSpPr>
      </xdr:nvSpPr>
      <xdr:spPr bwMode="auto">
        <a:xfrm flipV="1">
          <a:off x="7381874" y="7610475"/>
          <a:ext cx="9525" cy="552450"/>
        </a:xfrm>
        <a:prstGeom prst="line">
          <a:avLst/>
        </a:prstGeom>
        <a:noFill/>
        <a:ln w="19050">
          <a:solidFill>
            <a:srgbClr val="000000"/>
          </a:solidFill>
          <a:round/>
          <a:headEnd/>
          <a:tailEnd type="triangle" w="med" len="med"/>
        </a:ln>
      </xdr:spPr>
    </xdr:sp>
    <xdr:clientData/>
  </xdr:twoCellAnchor>
  <xdr:twoCellAnchor>
    <xdr:from>
      <xdr:col>9</xdr:col>
      <xdr:colOff>409575</xdr:colOff>
      <xdr:row>42</xdr:row>
      <xdr:rowOff>171450</xdr:rowOff>
    </xdr:from>
    <xdr:to>
      <xdr:col>9</xdr:col>
      <xdr:colOff>409575</xdr:colOff>
      <xdr:row>44</xdr:row>
      <xdr:rowOff>114300</xdr:rowOff>
    </xdr:to>
    <xdr:sp macro="" textlink="">
      <xdr:nvSpPr>
        <xdr:cNvPr id="115935" name="Line 146">
          <a:extLst>
            <a:ext uri="{FF2B5EF4-FFF2-40B4-BE49-F238E27FC236}">
              <a16:creationId xmlns:a16="http://schemas.microsoft.com/office/drawing/2014/main" id="{00000000-0008-0000-0000-0000DFC40100}"/>
            </a:ext>
          </a:extLst>
        </xdr:cNvPr>
        <xdr:cNvSpPr>
          <a:spLocks noChangeShapeType="1"/>
        </xdr:cNvSpPr>
      </xdr:nvSpPr>
      <xdr:spPr bwMode="auto">
        <a:xfrm flipH="1" flipV="1">
          <a:off x="7391400" y="9105900"/>
          <a:ext cx="0" cy="323850"/>
        </a:xfrm>
        <a:prstGeom prst="line">
          <a:avLst/>
        </a:prstGeom>
        <a:noFill/>
        <a:ln w="19050">
          <a:solidFill>
            <a:srgbClr val="000000"/>
          </a:solidFill>
          <a:round/>
          <a:headEnd type="oval" w="med" len="med"/>
          <a:tailEnd type="triangle" w="med" len="med"/>
        </a:ln>
      </xdr:spPr>
    </xdr:sp>
    <xdr:clientData/>
  </xdr:twoCellAnchor>
  <xdr:twoCellAnchor>
    <xdr:from>
      <xdr:col>9</xdr:col>
      <xdr:colOff>409575</xdr:colOff>
      <xdr:row>40</xdr:row>
      <xdr:rowOff>9523</xdr:rowOff>
    </xdr:from>
    <xdr:to>
      <xdr:col>9</xdr:col>
      <xdr:colOff>409575</xdr:colOff>
      <xdr:row>42</xdr:row>
      <xdr:rowOff>171449</xdr:rowOff>
    </xdr:to>
    <xdr:sp macro="" textlink="">
      <xdr:nvSpPr>
        <xdr:cNvPr id="115936" name="Line 147">
          <a:extLst>
            <a:ext uri="{FF2B5EF4-FFF2-40B4-BE49-F238E27FC236}">
              <a16:creationId xmlns:a16="http://schemas.microsoft.com/office/drawing/2014/main" id="{00000000-0008-0000-0000-0000E0C40100}"/>
            </a:ext>
          </a:extLst>
        </xdr:cNvPr>
        <xdr:cNvSpPr>
          <a:spLocks noChangeShapeType="1"/>
        </xdr:cNvSpPr>
      </xdr:nvSpPr>
      <xdr:spPr bwMode="auto">
        <a:xfrm flipH="1" flipV="1">
          <a:off x="7391400" y="8562973"/>
          <a:ext cx="0" cy="542926"/>
        </a:xfrm>
        <a:prstGeom prst="line">
          <a:avLst/>
        </a:prstGeom>
        <a:noFill/>
        <a:ln w="19050">
          <a:solidFill>
            <a:srgbClr val="000000"/>
          </a:solidFill>
          <a:round/>
          <a:headEnd/>
          <a:tailEnd type="triangle" w="med" len="med"/>
        </a:ln>
      </xdr:spPr>
    </xdr:sp>
    <xdr:clientData/>
  </xdr:twoCellAnchor>
  <xdr:twoCellAnchor>
    <xdr:from>
      <xdr:col>9</xdr:col>
      <xdr:colOff>95249</xdr:colOff>
      <xdr:row>10</xdr:row>
      <xdr:rowOff>19050</xdr:rowOff>
    </xdr:from>
    <xdr:to>
      <xdr:col>9</xdr:col>
      <xdr:colOff>104774</xdr:colOff>
      <xdr:row>12</xdr:row>
      <xdr:rowOff>171450</xdr:rowOff>
    </xdr:to>
    <xdr:sp macro="" textlink="">
      <xdr:nvSpPr>
        <xdr:cNvPr id="115937" name="Line 86">
          <a:extLst>
            <a:ext uri="{FF2B5EF4-FFF2-40B4-BE49-F238E27FC236}">
              <a16:creationId xmlns:a16="http://schemas.microsoft.com/office/drawing/2014/main" id="{00000000-0008-0000-0000-0000E1C40100}"/>
            </a:ext>
          </a:extLst>
        </xdr:cNvPr>
        <xdr:cNvSpPr>
          <a:spLocks noChangeShapeType="1"/>
        </xdr:cNvSpPr>
      </xdr:nvSpPr>
      <xdr:spPr bwMode="auto">
        <a:xfrm flipH="1" flipV="1">
          <a:off x="7077074" y="2857500"/>
          <a:ext cx="9525" cy="533400"/>
        </a:xfrm>
        <a:prstGeom prst="line">
          <a:avLst/>
        </a:prstGeom>
        <a:noFill/>
        <a:ln w="19050">
          <a:solidFill>
            <a:srgbClr val="000000"/>
          </a:solidFill>
          <a:round/>
          <a:headEnd/>
          <a:tailEnd type="triangle" w="med" len="med"/>
        </a:ln>
      </xdr:spPr>
    </xdr:sp>
    <xdr:clientData/>
  </xdr:twoCellAnchor>
  <xdr:twoCellAnchor>
    <xdr:from>
      <xdr:col>9</xdr:col>
      <xdr:colOff>95250</xdr:colOff>
      <xdr:row>13</xdr:row>
      <xdr:rowOff>9525</xdr:rowOff>
    </xdr:from>
    <xdr:to>
      <xdr:col>9</xdr:col>
      <xdr:colOff>95250</xdr:colOff>
      <xdr:row>14</xdr:row>
      <xdr:rowOff>133350</xdr:rowOff>
    </xdr:to>
    <xdr:sp macro="" textlink="">
      <xdr:nvSpPr>
        <xdr:cNvPr id="115938" name="Line 85">
          <a:extLst>
            <a:ext uri="{FF2B5EF4-FFF2-40B4-BE49-F238E27FC236}">
              <a16:creationId xmlns:a16="http://schemas.microsoft.com/office/drawing/2014/main" id="{00000000-0008-0000-0000-0000E2C40100}"/>
            </a:ext>
          </a:extLst>
        </xdr:cNvPr>
        <xdr:cNvSpPr>
          <a:spLocks noChangeShapeType="1"/>
        </xdr:cNvSpPr>
      </xdr:nvSpPr>
      <xdr:spPr bwMode="auto">
        <a:xfrm flipH="1" flipV="1">
          <a:off x="7077075" y="3419475"/>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0287" name="CBX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0290" name="CBX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0291" name="CBX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0292" name="CBX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0293" name="CBX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0302" name="CBX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0303" name="CBX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361950</xdr:colOff>
          <xdr:row>4</xdr:row>
          <xdr:rowOff>238125</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6</xdr:row>
          <xdr:rowOff>9525</xdr:rowOff>
        </xdr:from>
        <xdr:to>
          <xdr:col>11</xdr:col>
          <xdr:colOff>171450</xdr:colOff>
          <xdr:row>7</xdr:row>
          <xdr:rowOff>9525</xdr:rowOff>
        </xdr:to>
        <xdr:sp macro="" textlink="">
          <xdr:nvSpPr>
            <xdr:cNvPr id="74214" name="Button 6630" hidden="1">
              <a:extLst>
                <a:ext uri="{63B3BB69-23CF-44E3-9099-C40C66FF867C}">
                  <a14:compatExt spid="_x0000_s74214"/>
                </a:ext>
                <a:ext uri="{FF2B5EF4-FFF2-40B4-BE49-F238E27FC236}">
                  <a16:creationId xmlns:a16="http://schemas.microsoft.com/office/drawing/2014/main" id="{00000000-0008-0000-0000-0000E621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3845" name="CBX47" hidden="1">
              <a:extLst>
                <a:ext uri="{63B3BB69-23CF-44E3-9099-C40C66FF867C}">
                  <a14:compatExt spid="_x0000_s113845"/>
                </a:ext>
                <a:ext uri="{FF2B5EF4-FFF2-40B4-BE49-F238E27FC236}">
                  <a16:creationId xmlns:a16="http://schemas.microsoft.com/office/drawing/2014/main" id="{00000000-0008-0000-0000-0000B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3846" name="CBX50" hidden="1">
              <a:extLst>
                <a:ext uri="{63B3BB69-23CF-44E3-9099-C40C66FF867C}">
                  <a14:compatExt spid="_x0000_s113846"/>
                </a:ext>
                <a:ext uri="{FF2B5EF4-FFF2-40B4-BE49-F238E27FC236}">
                  <a16:creationId xmlns:a16="http://schemas.microsoft.com/office/drawing/2014/main" id="{00000000-0008-0000-0000-0000B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3847" name="CBX51" hidden="1">
              <a:extLst>
                <a:ext uri="{63B3BB69-23CF-44E3-9099-C40C66FF867C}">
                  <a14:compatExt spid="_x0000_s113847"/>
                </a:ext>
                <a:ext uri="{FF2B5EF4-FFF2-40B4-BE49-F238E27FC236}">
                  <a16:creationId xmlns:a16="http://schemas.microsoft.com/office/drawing/2014/main" id="{00000000-0008-0000-0000-0000B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3848" name="CBX52" hidden="1">
              <a:extLst>
                <a:ext uri="{63B3BB69-23CF-44E3-9099-C40C66FF867C}">
                  <a14:compatExt spid="_x0000_s113848"/>
                </a:ext>
                <a:ext uri="{FF2B5EF4-FFF2-40B4-BE49-F238E27FC236}">
                  <a16:creationId xmlns:a16="http://schemas.microsoft.com/office/drawing/2014/main" id="{00000000-0008-0000-0000-0000B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3849" name="CBX53" hidden="1">
              <a:extLst>
                <a:ext uri="{63B3BB69-23CF-44E3-9099-C40C66FF867C}">
                  <a14:compatExt spid="_x0000_s113849"/>
                </a:ext>
                <a:ext uri="{FF2B5EF4-FFF2-40B4-BE49-F238E27FC236}">
                  <a16:creationId xmlns:a16="http://schemas.microsoft.com/office/drawing/2014/main" id="{00000000-0008-0000-0000-0000B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3850" name="CBX62" hidden="1">
              <a:extLst>
                <a:ext uri="{63B3BB69-23CF-44E3-9099-C40C66FF867C}">
                  <a14:compatExt spid="_x0000_s113850"/>
                </a:ext>
                <a:ext uri="{FF2B5EF4-FFF2-40B4-BE49-F238E27FC236}">
                  <a16:creationId xmlns:a16="http://schemas.microsoft.com/office/drawing/2014/main" id="{00000000-0008-0000-0000-0000B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3851" name="CBX63" hidden="1">
              <a:extLst>
                <a:ext uri="{63B3BB69-23CF-44E3-9099-C40C66FF867C}">
                  <a14:compatExt spid="_x0000_s113851"/>
                </a:ext>
                <a:ext uri="{FF2B5EF4-FFF2-40B4-BE49-F238E27FC236}">
                  <a16:creationId xmlns:a16="http://schemas.microsoft.com/office/drawing/2014/main" id="{00000000-0008-0000-0000-0000B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2" name="Text Box 102">
          <a:extLst>
            <a:ext uri="{FF2B5EF4-FFF2-40B4-BE49-F238E27FC236}">
              <a16:creationId xmlns:a16="http://schemas.microsoft.com/office/drawing/2014/main" id="{00000000-0008-0000-0200-000002000000}"/>
            </a:ext>
          </a:extLst>
        </xdr:cNvPr>
        <xdr:cNvSpPr txBox="1">
          <a:spLocks noChangeArrowheads="1"/>
        </xdr:cNvSpPr>
      </xdr:nvSpPr>
      <xdr:spPr bwMode="auto">
        <a:xfrm>
          <a:off x="5895560" y="9523758"/>
          <a:ext cx="685800" cy="13335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3" name="Text Box 103">
          <a:extLst>
            <a:ext uri="{FF2B5EF4-FFF2-40B4-BE49-F238E27FC236}">
              <a16:creationId xmlns:a16="http://schemas.microsoft.com/office/drawing/2014/main" id="{00000000-0008-0000-0200-000003000000}"/>
            </a:ext>
          </a:extLst>
        </xdr:cNvPr>
        <xdr:cNvSpPr txBox="1">
          <a:spLocks noChangeArrowheads="1"/>
        </xdr:cNvSpPr>
      </xdr:nvSpPr>
      <xdr:spPr bwMode="auto">
        <a:xfrm>
          <a:off x="6772275" y="9515475"/>
          <a:ext cx="428625" cy="13335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4" name="Text Box 104">
          <a:extLst>
            <a:ext uri="{FF2B5EF4-FFF2-40B4-BE49-F238E27FC236}">
              <a16:creationId xmlns:a16="http://schemas.microsoft.com/office/drawing/2014/main" id="{00000000-0008-0000-0200-000004000000}"/>
            </a:ext>
          </a:extLst>
        </xdr:cNvPr>
        <xdr:cNvSpPr txBox="1">
          <a:spLocks noChangeArrowheads="1"/>
        </xdr:cNvSpPr>
      </xdr:nvSpPr>
      <xdr:spPr bwMode="auto">
        <a:xfrm>
          <a:off x="7067964" y="9515475"/>
          <a:ext cx="955399" cy="13335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5" name="Picture 207" descr="BUWD_LB">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3171825" cy="685800"/>
        </a:xfrm>
        <a:prstGeom prst="rect">
          <a:avLst/>
        </a:prstGeom>
        <a:noFill/>
        <a:ln w="9525">
          <a:noFill/>
          <a:miter lim="800000"/>
          <a:headEnd/>
          <a:tailEnd/>
        </a:ln>
      </xdr:spPr>
    </xdr:pic>
    <xdr:clientData/>
  </xdr:twoCellAnchor>
  <xdr:twoCellAnchor>
    <xdr:from>
      <xdr:col>9</xdr:col>
      <xdr:colOff>9525</xdr:colOff>
      <xdr:row>18</xdr:row>
      <xdr:rowOff>0</xdr:rowOff>
    </xdr:from>
    <xdr:to>
      <xdr:col>9</xdr:col>
      <xdr:colOff>9525</xdr:colOff>
      <xdr:row>19</xdr:row>
      <xdr:rowOff>123825</xdr:rowOff>
    </xdr:to>
    <xdr:sp macro="" textlink="">
      <xdr:nvSpPr>
        <xdr:cNvPr id="6" name="Line 131">
          <a:extLst>
            <a:ext uri="{FF2B5EF4-FFF2-40B4-BE49-F238E27FC236}">
              <a16:creationId xmlns:a16="http://schemas.microsoft.com/office/drawing/2014/main" id="{00000000-0008-0000-0200-000006000000}"/>
            </a:ext>
          </a:extLst>
        </xdr:cNvPr>
        <xdr:cNvSpPr>
          <a:spLocks noChangeShapeType="1"/>
        </xdr:cNvSpPr>
      </xdr:nvSpPr>
      <xdr:spPr bwMode="auto">
        <a:xfrm flipH="1" flipV="1">
          <a:off x="6991350" y="43624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9525</xdr:colOff>
      <xdr:row>15</xdr:row>
      <xdr:rowOff>9525</xdr:rowOff>
    </xdr:from>
    <xdr:to>
      <xdr:col>9</xdr:col>
      <xdr:colOff>295275</xdr:colOff>
      <xdr:row>17</xdr:row>
      <xdr:rowOff>171450</xdr:rowOff>
    </xdr:to>
    <xdr:sp macro="" textlink="">
      <xdr:nvSpPr>
        <xdr:cNvPr id="7" name="Line 132">
          <a:extLst>
            <a:ext uri="{FF2B5EF4-FFF2-40B4-BE49-F238E27FC236}">
              <a16:creationId xmlns:a16="http://schemas.microsoft.com/office/drawing/2014/main" id="{00000000-0008-0000-0200-000007000000}"/>
            </a:ext>
          </a:extLst>
        </xdr:cNvPr>
        <xdr:cNvSpPr>
          <a:spLocks noChangeShapeType="1"/>
        </xdr:cNvSpPr>
      </xdr:nvSpPr>
      <xdr:spPr bwMode="auto">
        <a:xfrm flipV="1">
          <a:off x="6991350" y="3800475"/>
          <a:ext cx="285750" cy="542925"/>
        </a:xfrm>
        <a:prstGeom prst="line">
          <a:avLst/>
        </a:prstGeom>
        <a:noFill/>
        <a:ln w="19050">
          <a:solidFill>
            <a:srgbClr val="000000"/>
          </a:solidFill>
          <a:round/>
          <a:headEnd/>
          <a:tailEnd type="triangle" w="med" len="med"/>
        </a:ln>
      </xdr:spPr>
    </xdr:sp>
    <xdr:clientData/>
  </xdr:twoCellAnchor>
  <xdr:twoCellAnchor>
    <xdr:from>
      <xdr:col>9</xdr:col>
      <xdr:colOff>247650</xdr:colOff>
      <xdr:row>23</xdr:row>
      <xdr:rowOff>9525</xdr:rowOff>
    </xdr:from>
    <xdr:to>
      <xdr:col>9</xdr:col>
      <xdr:colOff>247650</xdr:colOff>
      <xdr:row>24</xdr:row>
      <xdr:rowOff>133350</xdr:rowOff>
    </xdr:to>
    <xdr:sp macro="" textlink="">
      <xdr:nvSpPr>
        <xdr:cNvPr id="8" name="Line 134">
          <a:extLst>
            <a:ext uri="{FF2B5EF4-FFF2-40B4-BE49-F238E27FC236}">
              <a16:creationId xmlns:a16="http://schemas.microsoft.com/office/drawing/2014/main" id="{00000000-0008-0000-0200-000008000000}"/>
            </a:ext>
          </a:extLst>
        </xdr:cNvPr>
        <xdr:cNvSpPr>
          <a:spLocks noChangeShapeType="1"/>
        </xdr:cNvSpPr>
      </xdr:nvSpPr>
      <xdr:spPr bwMode="auto">
        <a:xfrm flipH="1" flipV="1">
          <a:off x="7229475" y="5324475"/>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247649</xdr:colOff>
      <xdr:row>20</xdr:row>
      <xdr:rowOff>9525</xdr:rowOff>
    </xdr:from>
    <xdr:to>
      <xdr:col>9</xdr:col>
      <xdr:colOff>466724</xdr:colOff>
      <xdr:row>23</xdr:row>
      <xdr:rowOff>0</xdr:rowOff>
    </xdr:to>
    <xdr:sp macro="" textlink="">
      <xdr:nvSpPr>
        <xdr:cNvPr id="9" name="Line 135">
          <a:extLst>
            <a:ext uri="{FF2B5EF4-FFF2-40B4-BE49-F238E27FC236}">
              <a16:creationId xmlns:a16="http://schemas.microsoft.com/office/drawing/2014/main" id="{00000000-0008-0000-0200-000009000000}"/>
            </a:ext>
          </a:extLst>
        </xdr:cNvPr>
        <xdr:cNvSpPr>
          <a:spLocks noChangeShapeType="1"/>
        </xdr:cNvSpPr>
      </xdr:nvSpPr>
      <xdr:spPr bwMode="auto">
        <a:xfrm flipV="1">
          <a:off x="7229474" y="4752975"/>
          <a:ext cx="219075" cy="561975"/>
        </a:xfrm>
        <a:prstGeom prst="line">
          <a:avLst/>
        </a:prstGeom>
        <a:noFill/>
        <a:ln w="19050">
          <a:solidFill>
            <a:srgbClr val="000000"/>
          </a:solidFill>
          <a:round/>
          <a:headEnd/>
          <a:tailEnd type="triangle" w="med" len="med"/>
        </a:ln>
      </xdr:spPr>
    </xdr:sp>
    <xdr:clientData/>
  </xdr:twoCellAnchor>
  <xdr:twoCellAnchor>
    <xdr:from>
      <xdr:col>9</xdr:col>
      <xdr:colOff>247650</xdr:colOff>
      <xdr:row>28</xdr:row>
      <xdr:rowOff>0</xdr:rowOff>
    </xdr:from>
    <xdr:to>
      <xdr:col>9</xdr:col>
      <xdr:colOff>247650</xdr:colOff>
      <xdr:row>29</xdr:row>
      <xdr:rowOff>123825</xdr:rowOff>
    </xdr:to>
    <xdr:sp macro="" textlink="">
      <xdr:nvSpPr>
        <xdr:cNvPr id="10" name="Line 137">
          <a:extLst>
            <a:ext uri="{FF2B5EF4-FFF2-40B4-BE49-F238E27FC236}">
              <a16:creationId xmlns:a16="http://schemas.microsoft.com/office/drawing/2014/main" id="{00000000-0008-0000-0200-00000A000000}"/>
            </a:ext>
          </a:extLst>
        </xdr:cNvPr>
        <xdr:cNvSpPr>
          <a:spLocks noChangeShapeType="1"/>
        </xdr:cNvSpPr>
      </xdr:nvSpPr>
      <xdr:spPr bwMode="auto">
        <a:xfrm flipH="1" flipV="1">
          <a:off x="7229475" y="62674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266699</xdr:colOff>
      <xdr:row>25</xdr:row>
      <xdr:rowOff>9525</xdr:rowOff>
    </xdr:from>
    <xdr:to>
      <xdr:col>9</xdr:col>
      <xdr:colOff>447674</xdr:colOff>
      <xdr:row>28</xdr:row>
      <xdr:rowOff>0</xdr:rowOff>
    </xdr:to>
    <xdr:sp macro="" textlink="">
      <xdr:nvSpPr>
        <xdr:cNvPr id="11" name="Line 138">
          <a:extLst>
            <a:ext uri="{FF2B5EF4-FFF2-40B4-BE49-F238E27FC236}">
              <a16:creationId xmlns:a16="http://schemas.microsoft.com/office/drawing/2014/main" id="{00000000-0008-0000-0200-00000B000000}"/>
            </a:ext>
          </a:extLst>
        </xdr:cNvPr>
        <xdr:cNvSpPr>
          <a:spLocks noChangeShapeType="1"/>
        </xdr:cNvSpPr>
      </xdr:nvSpPr>
      <xdr:spPr bwMode="auto">
        <a:xfrm flipV="1">
          <a:off x="7248524" y="5705475"/>
          <a:ext cx="180975" cy="561975"/>
        </a:xfrm>
        <a:prstGeom prst="line">
          <a:avLst/>
        </a:prstGeom>
        <a:noFill/>
        <a:ln w="19050">
          <a:solidFill>
            <a:srgbClr val="000000"/>
          </a:solidFill>
          <a:round/>
          <a:headEnd/>
          <a:tailEnd type="triangle" w="med" len="med"/>
        </a:ln>
      </xdr:spPr>
    </xdr:sp>
    <xdr:clientData/>
  </xdr:twoCellAnchor>
  <xdr:twoCellAnchor>
    <xdr:from>
      <xdr:col>9</xdr:col>
      <xdr:colOff>247649</xdr:colOff>
      <xdr:row>29</xdr:row>
      <xdr:rowOff>190499</xdr:rowOff>
    </xdr:from>
    <xdr:to>
      <xdr:col>9</xdr:col>
      <xdr:colOff>257174</xdr:colOff>
      <xdr:row>34</xdr:row>
      <xdr:rowOff>142874</xdr:rowOff>
    </xdr:to>
    <xdr:sp macro="" textlink="">
      <xdr:nvSpPr>
        <xdr:cNvPr id="12" name="Line 140">
          <a:extLst>
            <a:ext uri="{FF2B5EF4-FFF2-40B4-BE49-F238E27FC236}">
              <a16:creationId xmlns:a16="http://schemas.microsoft.com/office/drawing/2014/main" id="{00000000-0008-0000-0200-00000C000000}"/>
            </a:ext>
          </a:extLst>
        </xdr:cNvPr>
        <xdr:cNvSpPr>
          <a:spLocks noChangeShapeType="1"/>
        </xdr:cNvSpPr>
      </xdr:nvSpPr>
      <xdr:spPr bwMode="auto">
        <a:xfrm flipV="1">
          <a:off x="7229474" y="6648449"/>
          <a:ext cx="9525" cy="90487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30</xdr:row>
      <xdr:rowOff>19050</xdr:rowOff>
    </xdr:from>
    <xdr:to>
      <xdr:col>23</xdr:col>
      <xdr:colOff>800100</xdr:colOff>
      <xdr:row>32</xdr:row>
      <xdr:rowOff>171450</xdr:rowOff>
    </xdr:to>
    <xdr:sp macro="" textlink="">
      <xdr:nvSpPr>
        <xdr:cNvPr id="13" name="Line 141">
          <a:extLst>
            <a:ext uri="{FF2B5EF4-FFF2-40B4-BE49-F238E27FC236}">
              <a16:creationId xmlns:a16="http://schemas.microsoft.com/office/drawing/2014/main" id="{00000000-0008-0000-0200-00000D000000}"/>
            </a:ext>
          </a:extLst>
        </xdr:cNvPr>
        <xdr:cNvSpPr>
          <a:spLocks noChangeShapeType="1"/>
        </xdr:cNvSpPr>
      </xdr:nvSpPr>
      <xdr:spPr bwMode="auto">
        <a:xfrm flipH="1" flipV="1">
          <a:off x="15611475" y="6667500"/>
          <a:ext cx="419100" cy="533400"/>
        </a:xfrm>
        <a:prstGeom prst="line">
          <a:avLst/>
        </a:prstGeom>
        <a:noFill/>
        <a:ln w="19050">
          <a:solidFill>
            <a:srgbClr val="000000"/>
          </a:solidFill>
          <a:round/>
          <a:headEnd/>
          <a:tailEnd type="triangle" w="med" len="med"/>
        </a:ln>
      </xdr:spPr>
    </xdr:sp>
    <xdr:clientData/>
  </xdr:twoCellAnchor>
  <xdr:twoCellAnchor>
    <xdr:from>
      <xdr:col>9</xdr:col>
      <xdr:colOff>257175</xdr:colOff>
      <xdr:row>35</xdr:row>
      <xdr:rowOff>9524</xdr:rowOff>
    </xdr:from>
    <xdr:to>
      <xdr:col>9</xdr:col>
      <xdr:colOff>257175</xdr:colOff>
      <xdr:row>39</xdr:row>
      <xdr:rowOff>133349</xdr:rowOff>
    </xdr:to>
    <xdr:sp macro="" textlink="">
      <xdr:nvSpPr>
        <xdr:cNvPr id="14" name="Line 143">
          <a:extLst>
            <a:ext uri="{FF2B5EF4-FFF2-40B4-BE49-F238E27FC236}">
              <a16:creationId xmlns:a16="http://schemas.microsoft.com/office/drawing/2014/main" id="{00000000-0008-0000-0200-00000E000000}"/>
            </a:ext>
          </a:extLst>
        </xdr:cNvPr>
        <xdr:cNvSpPr>
          <a:spLocks noChangeShapeType="1"/>
        </xdr:cNvSpPr>
      </xdr:nvSpPr>
      <xdr:spPr bwMode="auto">
        <a:xfrm flipH="1" flipV="1">
          <a:off x="7239000" y="7610474"/>
          <a:ext cx="0" cy="8858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35</xdr:row>
      <xdr:rowOff>19050</xdr:rowOff>
    </xdr:from>
    <xdr:to>
      <xdr:col>23</xdr:col>
      <xdr:colOff>800100</xdr:colOff>
      <xdr:row>37</xdr:row>
      <xdr:rowOff>171450</xdr:rowOff>
    </xdr:to>
    <xdr:sp macro="" textlink="">
      <xdr:nvSpPr>
        <xdr:cNvPr id="15" name="Line 144">
          <a:extLst>
            <a:ext uri="{FF2B5EF4-FFF2-40B4-BE49-F238E27FC236}">
              <a16:creationId xmlns:a16="http://schemas.microsoft.com/office/drawing/2014/main" id="{00000000-0008-0000-0200-00000F000000}"/>
            </a:ext>
          </a:extLst>
        </xdr:cNvPr>
        <xdr:cNvSpPr>
          <a:spLocks noChangeShapeType="1"/>
        </xdr:cNvSpPr>
      </xdr:nvSpPr>
      <xdr:spPr bwMode="auto">
        <a:xfrm flipH="1" flipV="1">
          <a:off x="15611475" y="7620000"/>
          <a:ext cx="419100" cy="533400"/>
        </a:xfrm>
        <a:prstGeom prst="line">
          <a:avLst/>
        </a:prstGeom>
        <a:noFill/>
        <a:ln w="19050">
          <a:solidFill>
            <a:srgbClr val="000000"/>
          </a:solidFill>
          <a:round/>
          <a:headEnd/>
          <a:tailEnd type="triangle" w="med" len="med"/>
        </a:ln>
      </xdr:spPr>
    </xdr:sp>
    <xdr:clientData/>
  </xdr:twoCellAnchor>
  <xdr:twoCellAnchor>
    <xdr:from>
      <xdr:col>9</xdr:col>
      <xdr:colOff>276225</xdr:colOff>
      <xdr:row>39</xdr:row>
      <xdr:rowOff>180975</xdr:rowOff>
    </xdr:from>
    <xdr:to>
      <xdr:col>9</xdr:col>
      <xdr:colOff>276225</xdr:colOff>
      <xdr:row>44</xdr:row>
      <xdr:rowOff>133350</xdr:rowOff>
    </xdr:to>
    <xdr:sp macro="" textlink="">
      <xdr:nvSpPr>
        <xdr:cNvPr id="16" name="Line 146">
          <a:extLst>
            <a:ext uri="{FF2B5EF4-FFF2-40B4-BE49-F238E27FC236}">
              <a16:creationId xmlns:a16="http://schemas.microsoft.com/office/drawing/2014/main" id="{00000000-0008-0000-0200-000010000000}"/>
            </a:ext>
          </a:extLst>
        </xdr:cNvPr>
        <xdr:cNvSpPr>
          <a:spLocks noChangeShapeType="1"/>
        </xdr:cNvSpPr>
      </xdr:nvSpPr>
      <xdr:spPr bwMode="auto">
        <a:xfrm flipH="1" flipV="1">
          <a:off x="7258050" y="8543925"/>
          <a:ext cx="0" cy="90487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40</xdr:row>
      <xdr:rowOff>28575</xdr:rowOff>
    </xdr:from>
    <xdr:to>
      <xdr:col>23</xdr:col>
      <xdr:colOff>800100</xdr:colOff>
      <xdr:row>42</xdr:row>
      <xdr:rowOff>171450</xdr:rowOff>
    </xdr:to>
    <xdr:sp macro="" textlink="">
      <xdr:nvSpPr>
        <xdr:cNvPr id="17" name="Line 147">
          <a:extLst>
            <a:ext uri="{FF2B5EF4-FFF2-40B4-BE49-F238E27FC236}">
              <a16:creationId xmlns:a16="http://schemas.microsoft.com/office/drawing/2014/main" id="{00000000-0008-0000-0200-000011000000}"/>
            </a:ext>
          </a:extLst>
        </xdr:cNvPr>
        <xdr:cNvSpPr>
          <a:spLocks noChangeShapeType="1"/>
        </xdr:cNvSpPr>
      </xdr:nvSpPr>
      <xdr:spPr bwMode="auto">
        <a:xfrm flipH="1" flipV="1">
          <a:off x="15611475" y="8582025"/>
          <a:ext cx="419100" cy="523875"/>
        </a:xfrm>
        <a:prstGeom prst="line">
          <a:avLst/>
        </a:prstGeom>
        <a:noFill/>
        <a:ln w="19050">
          <a:solidFill>
            <a:srgbClr val="000000"/>
          </a:solidFill>
          <a:round/>
          <a:headEnd/>
          <a:tailEnd type="triangle" w="med" len="med"/>
        </a:ln>
      </xdr:spPr>
    </xdr:sp>
    <xdr:clientData/>
  </xdr:twoCellAnchor>
  <xdr:twoCellAnchor>
    <xdr:from>
      <xdr:col>9</xdr:col>
      <xdr:colOff>0</xdr:colOff>
      <xdr:row>10</xdr:row>
      <xdr:rowOff>19050</xdr:rowOff>
    </xdr:from>
    <xdr:to>
      <xdr:col>9</xdr:col>
      <xdr:colOff>228600</xdr:colOff>
      <xdr:row>12</xdr:row>
      <xdr:rowOff>180975</xdr:rowOff>
    </xdr:to>
    <xdr:sp macro="" textlink="">
      <xdr:nvSpPr>
        <xdr:cNvPr id="18" name="Line 86">
          <a:extLst>
            <a:ext uri="{FF2B5EF4-FFF2-40B4-BE49-F238E27FC236}">
              <a16:creationId xmlns:a16="http://schemas.microsoft.com/office/drawing/2014/main" id="{00000000-0008-0000-0200-000012000000}"/>
            </a:ext>
          </a:extLst>
        </xdr:cNvPr>
        <xdr:cNvSpPr>
          <a:spLocks noChangeShapeType="1"/>
        </xdr:cNvSpPr>
      </xdr:nvSpPr>
      <xdr:spPr bwMode="auto">
        <a:xfrm flipV="1">
          <a:off x="6981825" y="2857500"/>
          <a:ext cx="228600" cy="542925"/>
        </a:xfrm>
        <a:prstGeom prst="line">
          <a:avLst/>
        </a:prstGeom>
        <a:noFill/>
        <a:ln w="19050">
          <a:solidFill>
            <a:srgbClr val="000000"/>
          </a:solidFill>
          <a:round/>
          <a:headEnd/>
          <a:tailEnd type="triangle" w="med" len="med"/>
        </a:ln>
      </xdr:spPr>
    </xdr:sp>
    <xdr:clientData/>
  </xdr:twoCellAnchor>
  <xdr:twoCellAnchor>
    <xdr:from>
      <xdr:col>9</xdr:col>
      <xdr:colOff>0</xdr:colOff>
      <xdr:row>13</xdr:row>
      <xdr:rowOff>0</xdr:rowOff>
    </xdr:from>
    <xdr:to>
      <xdr:col>9</xdr:col>
      <xdr:colOff>0</xdr:colOff>
      <xdr:row>14</xdr:row>
      <xdr:rowOff>123825</xdr:rowOff>
    </xdr:to>
    <xdr:sp macro="" textlink="">
      <xdr:nvSpPr>
        <xdr:cNvPr id="19" name="Line 85">
          <a:extLst>
            <a:ext uri="{FF2B5EF4-FFF2-40B4-BE49-F238E27FC236}">
              <a16:creationId xmlns:a16="http://schemas.microsoft.com/office/drawing/2014/main" id="{00000000-0008-0000-0200-000013000000}"/>
            </a:ext>
          </a:extLst>
        </xdr:cNvPr>
        <xdr:cNvSpPr>
          <a:spLocks noChangeShapeType="1"/>
        </xdr:cNvSpPr>
      </xdr:nvSpPr>
      <xdr:spPr bwMode="auto">
        <a:xfrm flipH="1" flipV="1">
          <a:off x="6981825" y="3409950"/>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5713" name="CBX47" hidden="1">
              <a:extLst>
                <a:ext uri="{63B3BB69-23CF-44E3-9099-C40C66FF867C}">
                  <a14:compatExt spid="_x0000_s115713"/>
                </a:ext>
                <a:ext uri="{FF2B5EF4-FFF2-40B4-BE49-F238E27FC236}">
                  <a16:creationId xmlns:a16="http://schemas.microsoft.com/office/drawing/2014/main" id="{00000000-0008-0000-0200-00000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5714" name="CBX50" hidden="1">
              <a:extLst>
                <a:ext uri="{63B3BB69-23CF-44E3-9099-C40C66FF867C}">
                  <a14:compatExt spid="_x0000_s115714"/>
                </a:ext>
                <a:ext uri="{FF2B5EF4-FFF2-40B4-BE49-F238E27FC236}">
                  <a16:creationId xmlns:a16="http://schemas.microsoft.com/office/drawing/2014/main" id="{00000000-0008-0000-02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5715" name="CBX51" hidden="1">
              <a:extLst>
                <a:ext uri="{63B3BB69-23CF-44E3-9099-C40C66FF867C}">
                  <a14:compatExt spid="_x0000_s115715"/>
                </a:ext>
                <a:ext uri="{FF2B5EF4-FFF2-40B4-BE49-F238E27FC236}">
                  <a16:creationId xmlns:a16="http://schemas.microsoft.com/office/drawing/2014/main" id="{00000000-0008-0000-02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5716" name="CBX52" hidden="1">
              <a:extLst>
                <a:ext uri="{63B3BB69-23CF-44E3-9099-C40C66FF867C}">
                  <a14:compatExt spid="_x0000_s115716"/>
                </a:ext>
                <a:ext uri="{FF2B5EF4-FFF2-40B4-BE49-F238E27FC236}">
                  <a16:creationId xmlns:a16="http://schemas.microsoft.com/office/drawing/2014/main" id="{00000000-0008-0000-0200-00000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5717" name="CBX53" hidden="1">
              <a:extLst>
                <a:ext uri="{63B3BB69-23CF-44E3-9099-C40C66FF867C}">
                  <a14:compatExt spid="_x0000_s115717"/>
                </a:ext>
                <a:ext uri="{FF2B5EF4-FFF2-40B4-BE49-F238E27FC236}">
                  <a16:creationId xmlns:a16="http://schemas.microsoft.com/office/drawing/2014/main" id="{00000000-0008-0000-0200-00000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5718" name="CBX62" hidden="1">
              <a:extLst>
                <a:ext uri="{63B3BB69-23CF-44E3-9099-C40C66FF867C}">
                  <a14:compatExt spid="_x0000_s115718"/>
                </a:ext>
                <a:ext uri="{FF2B5EF4-FFF2-40B4-BE49-F238E27FC236}">
                  <a16:creationId xmlns:a16="http://schemas.microsoft.com/office/drawing/2014/main" id="{00000000-0008-0000-0200-00000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5719" name="CBX63" hidden="1">
              <a:extLst>
                <a:ext uri="{63B3BB69-23CF-44E3-9099-C40C66FF867C}">
                  <a14:compatExt spid="_x0000_s115719"/>
                </a:ext>
                <a:ext uri="{FF2B5EF4-FFF2-40B4-BE49-F238E27FC236}">
                  <a16:creationId xmlns:a16="http://schemas.microsoft.com/office/drawing/2014/main" id="{00000000-0008-0000-0200-000007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447675</xdr:colOff>
          <xdr:row>4</xdr:row>
          <xdr:rowOff>238125</xdr:rowOff>
        </xdr:to>
        <xdr:sp macro="" textlink="">
          <xdr:nvSpPr>
            <xdr:cNvPr id="115720" name="Drop Down 8" hidden="1">
              <a:extLst>
                <a:ext uri="{63B3BB69-23CF-44E3-9099-C40C66FF867C}">
                  <a14:compatExt spid="_x0000_s115720"/>
                </a:ext>
                <a:ext uri="{FF2B5EF4-FFF2-40B4-BE49-F238E27FC236}">
                  <a16:creationId xmlns:a16="http://schemas.microsoft.com/office/drawing/2014/main" id="{00000000-0008-0000-0200-000008C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6</xdr:row>
          <xdr:rowOff>9525</xdr:rowOff>
        </xdr:from>
        <xdr:to>
          <xdr:col>11</xdr:col>
          <xdr:colOff>171450</xdr:colOff>
          <xdr:row>7</xdr:row>
          <xdr:rowOff>9525</xdr:rowOff>
        </xdr:to>
        <xdr:sp macro="" textlink="">
          <xdr:nvSpPr>
            <xdr:cNvPr id="115722" name="Button 10" hidden="1">
              <a:extLst>
                <a:ext uri="{63B3BB69-23CF-44E3-9099-C40C66FF867C}">
                  <a14:compatExt spid="_x0000_s115722"/>
                </a:ext>
                <a:ext uri="{FF2B5EF4-FFF2-40B4-BE49-F238E27FC236}">
                  <a16:creationId xmlns:a16="http://schemas.microsoft.com/office/drawing/2014/main" id="{00000000-0008-0000-0200-00000AC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5723" name="CBX47" hidden="1">
              <a:extLst>
                <a:ext uri="{63B3BB69-23CF-44E3-9099-C40C66FF867C}">
                  <a14:compatExt spid="_x0000_s115723"/>
                </a:ext>
                <a:ext uri="{FF2B5EF4-FFF2-40B4-BE49-F238E27FC236}">
                  <a16:creationId xmlns:a16="http://schemas.microsoft.com/office/drawing/2014/main" id="{00000000-0008-0000-0200-00000B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5724" name="CBX50" hidden="1">
              <a:extLst>
                <a:ext uri="{63B3BB69-23CF-44E3-9099-C40C66FF867C}">
                  <a14:compatExt spid="_x0000_s115724"/>
                </a:ext>
                <a:ext uri="{FF2B5EF4-FFF2-40B4-BE49-F238E27FC236}">
                  <a16:creationId xmlns:a16="http://schemas.microsoft.com/office/drawing/2014/main" id="{00000000-0008-0000-0200-00000C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5725" name="CBX51" hidden="1">
              <a:extLst>
                <a:ext uri="{63B3BB69-23CF-44E3-9099-C40C66FF867C}">
                  <a14:compatExt spid="_x0000_s115725"/>
                </a:ext>
                <a:ext uri="{FF2B5EF4-FFF2-40B4-BE49-F238E27FC236}">
                  <a16:creationId xmlns:a16="http://schemas.microsoft.com/office/drawing/2014/main" id="{00000000-0008-0000-0200-00000D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5726" name="CBX52" hidden="1">
              <a:extLst>
                <a:ext uri="{63B3BB69-23CF-44E3-9099-C40C66FF867C}">
                  <a14:compatExt spid="_x0000_s115726"/>
                </a:ext>
                <a:ext uri="{FF2B5EF4-FFF2-40B4-BE49-F238E27FC236}">
                  <a16:creationId xmlns:a16="http://schemas.microsoft.com/office/drawing/2014/main" id="{00000000-0008-0000-0200-00000E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5727" name="CBX53" hidden="1">
              <a:extLst>
                <a:ext uri="{63B3BB69-23CF-44E3-9099-C40C66FF867C}">
                  <a14:compatExt spid="_x0000_s115727"/>
                </a:ext>
                <a:ext uri="{FF2B5EF4-FFF2-40B4-BE49-F238E27FC236}">
                  <a16:creationId xmlns:a16="http://schemas.microsoft.com/office/drawing/2014/main" id="{00000000-0008-0000-0200-00000F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5728" name="CBX62" hidden="1">
              <a:extLst>
                <a:ext uri="{63B3BB69-23CF-44E3-9099-C40C66FF867C}">
                  <a14:compatExt spid="_x0000_s115728"/>
                </a:ext>
                <a:ext uri="{FF2B5EF4-FFF2-40B4-BE49-F238E27FC236}">
                  <a16:creationId xmlns:a16="http://schemas.microsoft.com/office/drawing/2014/main" id="{00000000-0008-0000-0200-000010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5729" name="CBX63" hidden="1">
              <a:extLst>
                <a:ext uri="{63B3BB69-23CF-44E3-9099-C40C66FF867C}">
                  <a14:compatExt spid="_x0000_s115729"/>
                </a:ext>
                <a:ext uri="{FF2B5EF4-FFF2-40B4-BE49-F238E27FC236}">
                  <a16:creationId xmlns:a16="http://schemas.microsoft.com/office/drawing/2014/main" id="{00000000-0008-0000-0200-00001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a:extLst>
            <a:ext uri="{FF2B5EF4-FFF2-40B4-BE49-F238E27FC236}">
              <a16:creationId xmlns:a16="http://schemas.microsoft.com/office/drawing/2014/main" id="{00000000-0008-0000-0400-0000B8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eller/AppData/Local/Temp/CMIAXIOMA/View_d28bf68cefee4a6496bac9627e75b047/wf09_NaiS_Form1-5_100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_Situation"/>
      <sheetName val="Form1_Fotoprotokoll"/>
      <sheetName val="Form2 (A)"/>
      <sheetName val="Form2 (B)"/>
      <sheetName val="Form2 Rück"/>
      <sheetName val="Form21_Versfl_1"/>
      <sheetName val="Form3"/>
      <sheetName val="Form4"/>
      <sheetName val="Form5 (A)"/>
      <sheetName val="Form5 (B)"/>
    </sheetNames>
    <sheetDataSet>
      <sheetData sheetId="0">
        <row r="2">
          <cell r="C2" t="str">
            <v>Rickebach, Menznau</v>
          </cell>
          <cell r="I2" t="str">
            <v>09</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X62"/>
  <sheetViews>
    <sheetView showGridLines="0" tabSelected="1" zoomScaleNormal="100" zoomScaleSheetLayoutView="115" workbookViewId="0">
      <selection activeCell="L11" sqref="L11:M15"/>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2.85546875" style="8" customWidth="1"/>
    <col min="7" max="7" width="18.5703125" style="8" customWidth="1"/>
    <col min="8" max="9" width="3.5703125" style="9" customWidth="1"/>
    <col min="10" max="10" width="7.140625" style="9" customWidth="1"/>
    <col min="11" max="11" width="11.425781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4"/>
      <c r="B1" s="154"/>
      <c r="C1" s="154"/>
      <c r="D1" s="154"/>
      <c r="E1" s="154"/>
      <c r="F1" s="155"/>
      <c r="G1" s="155"/>
      <c r="H1" s="226"/>
      <c r="I1" s="226"/>
      <c r="J1" s="226"/>
      <c r="K1" s="226"/>
      <c r="L1" s="226"/>
      <c r="M1" s="227"/>
      <c r="N1" s="155"/>
      <c r="O1" s="155"/>
      <c r="P1" s="155"/>
      <c r="Q1" s="155"/>
      <c r="R1" s="155"/>
      <c r="S1" s="155"/>
      <c r="T1" s="155"/>
      <c r="U1" s="155"/>
      <c r="V1" s="219" t="s">
        <v>299</v>
      </c>
      <c r="W1" s="223"/>
    </row>
    <row r="2" spans="1:24" s="150" customFormat="1" ht="30" customHeight="1" thickBot="1" x14ac:dyDescent="0.3">
      <c r="A2" s="156"/>
      <c r="B2" s="156"/>
      <c r="C2" s="157"/>
      <c r="D2" s="156"/>
      <c r="E2" s="158"/>
      <c r="F2" s="159"/>
      <c r="G2" s="159"/>
      <c r="H2" s="159"/>
      <c r="I2" s="159"/>
      <c r="J2" s="159"/>
      <c r="K2" s="159"/>
      <c r="L2" s="159"/>
      <c r="M2" s="159"/>
      <c r="N2" s="159"/>
      <c r="O2" s="159"/>
      <c r="P2" s="159"/>
      <c r="Q2" s="159"/>
      <c r="R2" s="159"/>
      <c r="S2" s="159"/>
      <c r="T2" s="159"/>
      <c r="U2" s="159"/>
      <c r="V2" s="218" t="s">
        <v>486</v>
      </c>
      <c r="W2" s="66"/>
    </row>
    <row r="3" spans="1:24" s="11" customFormat="1" ht="22.5" customHeight="1" thickTop="1" thickBot="1" x14ac:dyDescent="0.3">
      <c r="A3" s="160"/>
      <c r="B3" s="239" t="s">
        <v>479</v>
      </c>
      <c r="C3" s="359" t="s">
        <v>491</v>
      </c>
      <c r="D3" s="359"/>
      <c r="E3" s="359"/>
      <c r="F3" s="359"/>
      <c r="G3" s="359"/>
      <c r="H3" s="359"/>
      <c r="I3" s="360"/>
      <c r="J3" s="228" t="s">
        <v>6</v>
      </c>
      <c r="K3" s="228"/>
      <c r="L3" s="371" t="s">
        <v>560</v>
      </c>
      <c r="M3" s="372"/>
      <c r="N3" s="372"/>
      <c r="O3" s="372"/>
      <c r="P3" s="372"/>
      <c r="Q3" s="372"/>
      <c r="R3" s="372"/>
      <c r="S3" s="372"/>
      <c r="T3" s="372"/>
      <c r="U3" s="372"/>
      <c r="V3" s="373"/>
      <c r="W3" s="224"/>
    </row>
    <row r="4" spans="1:24" s="11" customFormat="1" ht="22.5" customHeight="1" thickBot="1" x14ac:dyDescent="0.3">
      <c r="A4" s="160"/>
      <c r="B4" s="240" t="s">
        <v>480</v>
      </c>
      <c r="C4" s="361">
        <v>9</v>
      </c>
      <c r="D4" s="361"/>
      <c r="E4" s="361"/>
      <c r="F4" s="361"/>
      <c r="G4" s="361"/>
      <c r="H4" s="361"/>
      <c r="I4" s="362"/>
      <c r="J4" s="229" t="s">
        <v>7</v>
      </c>
      <c r="K4" s="238"/>
      <c r="L4" s="374" t="s">
        <v>518</v>
      </c>
      <c r="M4" s="375"/>
      <c r="N4" s="375"/>
      <c r="O4" s="375"/>
      <c r="P4" s="375"/>
      <c r="Q4" s="375"/>
      <c r="R4" s="375"/>
      <c r="S4" s="375"/>
      <c r="T4" s="375"/>
      <c r="U4" s="375"/>
      <c r="V4" s="376"/>
      <c r="W4" s="224"/>
    </row>
    <row r="5" spans="1:24" s="11" customFormat="1" ht="22.5" customHeight="1" thickTop="1" thickBot="1" x14ac:dyDescent="0.25">
      <c r="A5" s="160"/>
      <c r="B5" s="363" t="s">
        <v>175</v>
      </c>
      <c r="C5" s="364"/>
      <c r="D5" s="185"/>
      <c r="E5" s="220"/>
      <c r="F5" s="220"/>
      <c r="G5" s="221"/>
      <c r="H5" s="221"/>
      <c r="I5" s="221"/>
      <c r="J5" s="221"/>
      <c r="K5" s="236"/>
      <c r="L5" s="221"/>
      <c r="M5" s="230"/>
      <c r="N5" s="230"/>
      <c r="O5" s="230"/>
      <c r="P5" s="230"/>
      <c r="Q5" s="230"/>
      <c r="R5" s="386" t="s">
        <v>313</v>
      </c>
      <c r="S5" s="387"/>
      <c r="T5" s="387"/>
      <c r="U5" s="231" t="str">
        <f>IF(STAOGR_NATGEF!C5=""," -",STAOGR_NATGEF!C5)</f>
        <v>21b</v>
      </c>
      <c r="V5" s="232"/>
      <c r="W5" s="66"/>
    </row>
    <row r="6" spans="1:24" s="12" customFormat="1" ht="22.5" customHeight="1" thickBot="1" x14ac:dyDescent="0.3">
      <c r="A6" s="161"/>
      <c r="B6" s="365" t="s">
        <v>41</v>
      </c>
      <c r="C6" s="366"/>
      <c r="D6" s="281" t="s">
        <v>558</v>
      </c>
      <c r="E6" s="220"/>
      <c r="F6" s="220"/>
      <c r="G6" s="221"/>
      <c r="H6" s="221"/>
      <c r="I6" s="221"/>
      <c r="J6" s="282" t="s">
        <v>559</v>
      </c>
      <c r="K6" s="236"/>
      <c r="L6" s="221"/>
      <c r="M6" s="221"/>
      <c r="N6" s="221"/>
      <c r="O6" s="221"/>
      <c r="P6" s="221"/>
      <c r="Q6" s="221"/>
      <c r="R6" s="233"/>
      <c r="S6" s="392" t="s">
        <v>481</v>
      </c>
      <c r="T6" s="392"/>
      <c r="U6" s="392"/>
      <c r="V6" s="393"/>
      <c r="W6" s="66"/>
    </row>
    <row r="7" spans="1:24" ht="15.75" customHeight="1" x14ac:dyDescent="0.2">
      <c r="A7" s="154"/>
      <c r="B7" s="367" t="s">
        <v>489</v>
      </c>
      <c r="C7" s="368"/>
      <c r="D7" s="368"/>
      <c r="E7" s="368"/>
      <c r="F7" s="368"/>
      <c r="G7" s="368"/>
      <c r="H7" s="368"/>
      <c r="I7" s="368"/>
      <c r="J7" s="368"/>
      <c r="K7" s="369"/>
      <c r="L7" s="368"/>
      <c r="M7" s="370"/>
      <c r="N7" s="377"/>
      <c r="O7" s="378"/>
      <c r="P7" s="378"/>
      <c r="Q7" s="379"/>
      <c r="R7" s="234"/>
      <c r="S7" s="394" t="s">
        <v>482</v>
      </c>
      <c r="T7" s="394"/>
      <c r="U7" s="394"/>
      <c r="V7" s="395"/>
      <c r="W7" s="66"/>
    </row>
    <row r="8" spans="1:24" ht="24.75" customHeight="1" x14ac:dyDescent="0.2">
      <c r="A8" s="154"/>
      <c r="B8" s="344" t="s">
        <v>10</v>
      </c>
      <c r="C8" s="405" t="s">
        <v>28</v>
      </c>
      <c r="D8" s="344" t="s">
        <v>29</v>
      </c>
      <c r="E8" s="401"/>
      <c r="F8" s="354" t="s">
        <v>490</v>
      </c>
      <c r="G8" s="355"/>
      <c r="H8" s="344" t="s">
        <v>171</v>
      </c>
      <c r="I8" s="345"/>
      <c r="J8" s="346"/>
      <c r="K8" s="341" t="s">
        <v>541</v>
      </c>
      <c r="L8" s="344" t="s">
        <v>484</v>
      </c>
      <c r="M8" s="351"/>
      <c r="N8" s="354" t="s">
        <v>488</v>
      </c>
      <c r="O8" s="396"/>
      <c r="P8" s="396"/>
      <c r="Q8" s="397"/>
      <c r="R8" s="300" t="s">
        <v>170</v>
      </c>
      <c r="S8" s="388" t="s">
        <v>483</v>
      </c>
      <c r="T8" s="388"/>
      <c r="U8" s="388"/>
      <c r="V8" s="389"/>
      <c r="W8" s="66"/>
      <c r="X8" s="225" t="s">
        <v>2</v>
      </c>
    </row>
    <row r="9" spans="1:24" ht="16.5" customHeight="1" x14ac:dyDescent="0.2">
      <c r="A9" s="154"/>
      <c r="B9" s="344"/>
      <c r="C9" s="405"/>
      <c r="D9" s="402"/>
      <c r="E9" s="401"/>
      <c r="F9" s="356"/>
      <c r="G9" s="355"/>
      <c r="H9" s="163"/>
      <c r="I9" s="347" t="s">
        <v>172</v>
      </c>
      <c r="J9" s="348"/>
      <c r="K9" s="342"/>
      <c r="L9" s="344"/>
      <c r="M9" s="351"/>
      <c r="N9" s="354"/>
      <c r="O9" s="396"/>
      <c r="P9" s="396"/>
      <c r="Q9" s="397"/>
      <c r="R9" s="301"/>
      <c r="S9" s="388"/>
      <c r="T9" s="388"/>
      <c r="U9" s="388"/>
      <c r="V9" s="389"/>
      <c r="W9" s="66"/>
      <c r="X9" s="339" t="s">
        <v>3</v>
      </c>
    </row>
    <row r="10" spans="1:24" ht="16.5" customHeight="1" thickBot="1" x14ac:dyDescent="0.25">
      <c r="A10" s="154"/>
      <c r="B10" s="352"/>
      <c r="C10" s="406"/>
      <c r="D10" s="403"/>
      <c r="E10" s="404"/>
      <c r="F10" s="357"/>
      <c r="G10" s="358"/>
      <c r="H10" s="165"/>
      <c r="I10" s="349" t="s">
        <v>173</v>
      </c>
      <c r="J10" s="350"/>
      <c r="K10" s="343"/>
      <c r="L10" s="352"/>
      <c r="M10" s="353"/>
      <c r="N10" s="398"/>
      <c r="O10" s="399"/>
      <c r="P10" s="399"/>
      <c r="Q10" s="400"/>
      <c r="R10" s="302"/>
      <c r="S10" s="390"/>
      <c r="T10" s="390"/>
      <c r="U10" s="390"/>
      <c r="V10" s="391"/>
      <c r="W10" s="66"/>
      <c r="X10" s="340"/>
    </row>
    <row r="11" spans="1:24" ht="15" customHeight="1" x14ac:dyDescent="0.2">
      <c r="A11" s="154"/>
      <c r="B11" s="166" t="s">
        <v>13</v>
      </c>
      <c r="C11" s="283" t="str">
        <f>IF((OR(STAOGR_NATGEF!$A$9=1,STAOGR_NATGEF!$A$23=1)),"Bitte Standortsgruppe und Naturgefahr wählen",CONCATENATE(VLOOKUP(STAOGR_NATGEF!$A$9,Staotyp_minimal!$A$3:$I$9,3,FALSE),"
",VLOOKUP(STAOGR_NATGEF!$A$23,Natgef_minimal!$A$3:$I$18,3,FALSE)))</f>
        <v xml:space="preserve">Laubbäume  60 - 100%
Bu  50 - 100%
Ta  Samenbäume - 40%
Fi  0 - 30%
</v>
      </c>
      <c r="D11" s="286" t="str">
        <f>IF((OR(STAOGR_NATGEF!$A$9=1,STAOGR_NATGEF!$A$23=1)),"Bitte Standortsgruppe und Naturgefahr wählen",CONCATENATE(VLOOKUP(STAOGR_NATGEF!$A$9,Staotyp_ideal!$A$3:$I$9,3,FALSE),"
",VLOOKUP(STAOGR_NATGEF!$A$23,Natgef_ideal!$A$3:$I$18,3,FALSE)))</f>
        <v xml:space="preserve">Laubbäume  80 - 90%
Bu  60 - 80%
Ta  10 - 20%
</v>
      </c>
      <c r="E11" s="287"/>
      <c r="F11" s="292" t="s">
        <v>492</v>
      </c>
      <c r="G11" s="293"/>
      <c r="H11" s="186"/>
      <c r="I11" s="187"/>
      <c r="J11" s="188"/>
      <c r="K11" s="306" t="s">
        <v>499</v>
      </c>
      <c r="L11" s="306"/>
      <c r="M11" s="311"/>
      <c r="N11" s="306"/>
      <c r="O11" s="310"/>
      <c r="P11" s="310"/>
      <c r="Q11" s="311"/>
      <c r="R11" s="303"/>
      <c r="S11" s="309"/>
      <c r="T11" s="310"/>
      <c r="U11" s="310"/>
      <c r="V11" s="311"/>
      <c r="W11" s="66"/>
      <c r="X11" s="188"/>
    </row>
    <row r="12" spans="1:24" ht="15" customHeight="1" x14ac:dyDescent="0.2">
      <c r="A12" s="154"/>
      <c r="B12" s="167" t="s">
        <v>14</v>
      </c>
      <c r="C12" s="284"/>
      <c r="D12" s="288"/>
      <c r="E12" s="289"/>
      <c r="F12" s="294"/>
      <c r="G12" s="295"/>
      <c r="H12" s="189"/>
      <c r="I12" s="190"/>
      <c r="J12" s="191"/>
      <c r="K12" s="307"/>
      <c r="L12" s="307"/>
      <c r="M12" s="314"/>
      <c r="N12" s="307"/>
      <c r="O12" s="313"/>
      <c r="P12" s="313"/>
      <c r="Q12" s="314"/>
      <c r="R12" s="304"/>
      <c r="S12" s="312"/>
      <c r="T12" s="313"/>
      <c r="U12" s="313"/>
      <c r="V12" s="314"/>
      <c r="W12" s="66"/>
      <c r="X12" s="191"/>
    </row>
    <row r="13" spans="1:24" ht="15" customHeight="1" x14ac:dyDescent="0.2">
      <c r="A13" s="154"/>
      <c r="B13" s="167"/>
      <c r="C13" s="284"/>
      <c r="D13" s="288"/>
      <c r="E13" s="289"/>
      <c r="F13" s="294"/>
      <c r="G13" s="295"/>
      <c r="H13" s="192"/>
      <c r="I13" s="193"/>
      <c r="J13" s="194"/>
      <c r="K13" s="307"/>
      <c r="L13" s="307"/>
      <c r="M13" s="314"/>
      <c r="N13" s="307"/>
      <c r="O13" s="313"/>
      <c r="P13" s="313"/>
      <c r="Q13" s="314"/>
      <c r="R13" s="304"/>
      <c r="S13" s="312"/>
      <c r="T13" s="313"/>
      <c r="U13" s="313"/>
      <c r="V13" s="314"/>
      <c r="W13" s="66"/>
      <c r="X13" s="194"/>
    </row>
    <row r="14" spans="1:24" ht="15" customHeight="1" x14ac:dyDescent="0.2">
      <c r="A14" s="154"/>
      <c r="B14" s="168"/>
      <c r="C14" s="284"/>
      <c r="D14" s="288"/>
      <c r="E14" s="289"/>
      <c r="F14" s="294"/>
      <c r="G14" s="295"/>
      <c r="H14" s="195"/>
      <c r="I14" s="196"/>
      <c r="J14" s="197"/>
      <c r="K14" s="307"/>
      <c r="L14" s="307"/>
      <c r="M14" s="314"/>
      <c r="N14" s="307"/>
      <c r="O14" s="313"/>
      <c r="P14" s="313"/>
      <c r="Q14" s="314"/>
      <c r="R14" s="304"/>
      <c r="S14" s="312"/>
      <c r="T14" s="313"/>
      <c r="U14" s="313"/>
      <c r="V14" s="314"/>
      <c r="W14" s="66"/>
      <c r="X14" s="197"/>
    </row>
    <row r="15" spans="1:24" ht="15" customHeight="1" thickBot="1" x14ac:dyDescent="0.25">
      <c r="A15" s="154"/>
      <c r="B15" s="164"/>
      <c r="C15" s="285"/>
      <c r="D15" s="290"/>
      <c r="E15" s="291"/>
      <c r="F15" s="296"/>
      <c r="G15" s="297"/>
      <c r="H15" s="198"/>
      <c r="I15" s="199"/>
      <c r="J15" s="200"/>
      <c r="K15" s="308"/>
      <c r="L15" s="308"/>
      <c r="M15" s="317"/>
      <c r="N15" s="308"/>
      <c r="O15" s="316"/>
      <c r="P15" s="316"/>
      <c r="Q15" s="317"/>
      <c r="R15" s="305"/>
      <c r="S15" s="315"/>
      <c r="T15" s="316"/>
      <c r="U15" s="316"/>
      <c r="V15" s="317"/>
      <c r="W15" s="66"/>
      <c r="X15" s="200"/>
    </row>
    <row r="16" spans="1:24" ht="15" customHeight="1" x14ac:dyDescent="0.2">
      <c r="A16" s="154"/>
      <c r="B16" s="169" t="s">
        <v>32</v>
      </c>
      <c r="C16" s="283"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286"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287"/>
      <c r="F16" s="292" t="s">
        <v>493</v>
      </c>
      <c r="G16" s="293"/>
      <c r="H16" s="186"/>
      <c r="I16" s="187"/>
      <c r="J16" s="188"/>
      <c r="K16" s="306" t="s">
        <v>500</v>
      </c>
      <c r="L16" s="306" t="s">
        <v>506</v>
      </c>
      <c r="M16" s="311"/>
      <c r="N16" s="306"/>
      <c r="O16" s="310"/>
      <c r="P16" s="310"/>
      <c r="Q16" s="327"/>
      <c r="R16" s="303"/>
      <c r="S16" s="309"/>
      <c r="T16" s="310"/>
      <c r="U16" s="310"/>
      <c r="V16" s="311"/>
      <c r="W16" s="66"/>
      <c r="X16" s="188"/>
    </row>
    <row r="17" spans="1:24" ht="15" customHeight="1" x14ac:dyDescent="0.2">
      <c r="A17" s="154"/>
      <c r="B17" s="170" t="s">
        <v>37</v>
      </c>
      <c r="C17" s="284"/>
      <c r="D17" s="288"/>
      <c r="E17" s="289"/>
      <c r="F17" s="294"/>
      <c r="G17" s="295"/>
      <c r="H17" s="189"/>
      <c r="I17" s="190"/>
      <c r="J17" s="191"/>
      <c r="K17" s="307"/>
      <c r="L17" s="307"/>
      <c r="M17" s="314"/>
      <c r="N17" s="307"/>
      <c r="O17" s="313"/>
      <c r="P17" s="313"/>
      <c r="Q17" s="328"/>
      <c r="R17" s="304"/>
      <c r="S17" s="312"/>
      <c r="T17" s="313"/>
      <c r="U17" s="313"/>
      <c r="V17" s="314"/>
      <c r="X17" s="191"/>
    </row>
    <row r="18" spans="1:24" ht="15" customHeight="1" x14ac:dyDescent="0.2">
      <c r="A18" s="154"/>
      <c r="B18" s="170"/>
      <c r="C18" s="284"/>
      <c r="D18" s="288"/>
      <c r="E18" s="289"/>
      <c r="F18" s="294"/>
      <c r="G18" s="295"/>
      <c r="H18" s="192"/>
      <c r="I18" s="193"/>
      <c r="J18" s="194"/>
      <c r="K18" s="307"/>
      <c r="L18" s="307"/>
      <c r="M18" s="314"/>
      <c r="N18" s="307"/>
      <c r="O18" s="313"/>
      <c r="P18" s="313"/>
      <c r="Q18" s="328"/>
      <c r="R18" s="304"/>
      <c r="S18" s="312"/>
      <c r="T18" s="313"/>
      <c r="U18" s="313"/>
      <c r="V18" s="314"/>
      <c r="W18" s="222"/>
      <c r="X18" s="194"/>
    </row>
    <row r="19" spans="1:24" ht="15" customHeight="1" x14ac:dyDescent="0.2">
      <c r="A19" s="154"/>
      <c r="B19" s="168"/>
      <c r="C19" s="284"/>
      <c r="D19" s="288"/>
      <c r="E19" s="289"/>
      <c r="F19" s="294"/>
      <c r="G19" s="295"/>
      <c r="H19" s="195"/>
      <c r="I19" s="196"/>
      <c r="J19" s="197"/>
      <c r="K19" s="307"/>
      <c r="L19" s="307"/>
      <c r="M19" s="314"/>
      <c r="N19" s="307"/>
      <c r="O19" s="313"/>
      <c r="P19" s="313"/>
      <c r="Q19" s="328"/>
      <c r="R19" s="304"/>
      <c r="S19" s="312"/>
      <c r="T19" s="313"/>
      <c r="U19" s="313"/>
      <c r="V19" s="314"/>
      <c r="W19" s="66"/>
      <c r="X19" s="197"/>
    </row>
    <row r="20" spans="1:24" ht="15" customHeight="1" thickBot="1" x14ac:dyDescent="0.25">
      <c r="A20" s="154"/>
      <c r="B20" s="164"/>
      <c r="C20" s="285"/>
      <c r="D20" s="290"/>
      <c r="E20" s="291"/>
      <c r="F20" s="296"/>
      <c r="G20" s="297"/>
      <c r="H20" s="198"/>
      <c r="I20" s="199"/>
      <c r="J20" s="200"/>
      <c r="K20" s="308"/>
      <c r="L20" s="308"/>
      <c r="M20" s="317"/>
      <c r="N20" s="308"/>
      <c r="O20" s="316"/>
      <c r="P20" s="316"/>
      <c r="Q20" s="329"/>
      <c r="R20" s="305"/>
      <c r="S20" s="315"/>
      <c r="T20" s="316"/>
      <c r="U20" s="316"/>
      <c r="V20" s="317"/>
      <c r="W20" s="66"/>
      <c r="X20" s="200"/>
    </row>
    <row r="21" spans="1:24" ht="15" customHeight="1" x14ac:dyDescent="0.2">
      <c r="A21" s="154"/>
      <c r="B21" s="171" t="s">
        <v>33</v>
      </c>
      <c r="C21" s="283" t="s">
        <v>554</v>
      </c>
      <c r="D21" s="330" t="s">
        <v>555</v>
      </c>
      <c r="E21" s="331"/>
      <c r="F21" s="292" t="s">
        <v>494</v>
      </c>
      <c r="G21" s="293"/>
      <c r="H21" s="186"/>
      <c r="I21" s="187"/>
      <c r="J21" s="188"/>
      <c r="K21" s="306" t="s">
        <v>501</v>
      </c>
      <c r="L21" s="332"/>
      <c r="M21" s="333"/>
      <c r="N21" s="306"/>
      <c r="O21" s="310"/>
      <c r="P21" s="310"/>
      <c r="Q21" s="327"/>
      <c r="R21" s="303"/>
      <c r="S21" s="309"/>
      <c r="T21" s="310"/>
      <c r="U21" s="310"/>
      <c r="V21" s="311"/>
      <c r="W21" s="66"/>
      <c r="X21" s="188"/>
    </row>
    <row r="22" spans="1:24" ht="15" customHeight="1" x14ac:dyDescent="0.2">
      <c r="A22" s="154"/>
      <c r="B22" s="172" t="s">
        <v>15</v>
      </c>
      <c r="C22" s="284"/>
      <c r="D22" s="288"/>
      <c r="E22" s="289"/>
      <c r="F22" s="294"/>
      <c r="G22" s="295"/>
      <c r="H22" s="189"/>
      <c r="I22" s="190"/>
      <c r="J22" s="191"/>
      <c r="K22" s="307"/>
      <c r="L22" s="334"/>
      <c r="M22" s="335"/>
      <c r="N22" s="307"/>
      <c r="O22" s="313"/>
      <c r="P22" s="313"/>
      <c r="Q22" s="328"/>
      <c r="R22" s="304"/>
      <c r="S22" s="312"/>
      <c r="T22" s="313"/>
      <c r="U22" s="313"/>
      <c r="V22" s="314"/>
      <c r="W22" s="66"/>
      <c r="X22" s="191"/>
    </row>
    <row r="23" spans="1:24" ht="15" customHeight="1" x14ac:dyDescent="0.2">
      <c r="A23" s="154"/>
      <c r="B23" s="173" t="s">
        <v>16</v>
      </c>
      <c r="C23" s="284"/>
      <c r="D23" s="288"/>
      <c r="E23" s="289"/>
      <c r="F23" s="294"/>
      <c r="G23" s="295"/>
      <c r="H23" s="192"/>
      <c r="I23" s="193"/>
      <c r="J23" s="194"/>
      <c r="K23" s="307"/>
      <c r="L23" s="336"/>
      <c r="M23" s="335"/>
      <c r="N23" s="307"/>
      <c r="O23" s="313"/>
      <c r="P23" s="313"/>
      <c r="Q23" s="328"/>
      <c r="R23" s="304"/>
      <c r="S23" s="312"/>
      <c r="T23" s="313"/>
      <c r="U23" s="313"/>
      <c r="V23" s="314"/>
      <c r="W23" s="66"/>
      <c r="X23" s="194"/>
    </row>
    <row r="24" spans="1:24" ht="15" customHeight="1" x14ac:dyDescent="0.2">
      <c r="A24" s="154"/>
      <c r="B24" s="174" t="s">
        <v>11</v>
      </c>
      <c r="C24" s="284"/>
      <c r="D24" s="288"/>
      <c r="E24" s="289"/>
      <c r="F24" s="294"/>
      <c r="G24" s="295"/>
      <c r="H24" s="195"/>
      <c r="I24" s="196"/>
      <c r="J24" s="197"/>
      <c r="K24" s="307"/>
      <c r="L24" s="336"/>
      <c r="M24" s="335"/>
      <c r="N24" s="307"/>
      <c r="O24" s="313"/>
      <c r="P24" s="313"/>
      <c r="Q24" s="328"/>
      <c r="R24" s="304"/>
      <c r="S24" s="312"/>
      <c r="T24" s="313"/>
      <c r="U24" s="313"/>
      <c r="V24" s="314"/>
      <c r="W24" s="66"/>
      <c r="X24" s="197"/>
    </row>
    <row r="25" spans="1:24" ht="15" customHeight="1" thickBot="1" x14ac:dyDescent="0.25">
      <c r="A25" s="154"/>
      <c r="B25" s="175"/>
      <c r="C25" s="285"/>
      <c r="D25" s="290"/>
      <c r="E25" s="291"/>
      <c r="F25" s="296"/>
      <c r="G25" s="297"/>
      <c r="H25" s="198"/>
      <c r="I25" s="199"/>
      <c r="J25" s="200"/>
      <c r="K25" s="308"/>
      <c r="L25" s="337"/>
      <c r="M25" s="338"/>
      <c r="N25" s="308"/>
      <c r="O25" s="316"/>
      <c r="P25" s="316"/>
      <c r="Q25" s="329"/>
      <c r="R25" s="305"/>
      <c r="S25" s="315"/>
      <c r="T25" s="316"/>
      <c r="U25" s="316"/>
      <c r="V25" s="317"/>
      <c r="W25" s="66"/>
      <c r="X25" s="200"/>
    </row>
    <row r="26" spans="1:24" ht="15" customHeight="1" x14ac:dyDescent="0.2">
      <c r="A26" s="154"/>
      <c r="B26" s="171" t="s">
        <v>34</v>
      </c>
      <c r="C26" s="283" t="s">
        <v>556</v>
      </c>
      <c r="D26" s="330" t="s">
        <v>557</v>
      </c>
      <c r="E26" s="331"/>
      <c r="F26" s="292" t="s">
        <v>495</v>
      </c>
      <c r="G26" s="293"/>
      <c r="H26" s="186"/>
      <c r="I26" s="187"/>
      <c r="J26" s="188"/>
      <c r="K26" s="306" t="s">
        <v>502</v>
      </c>
      <c r="L26" s="306" t="s">
        <v>506</v>
      </c>
      <c r="M26" s="311"/>
      <c r="N26" s="306"/>
      <c r="O26" s="310"/>
      <c r="P26" s="310"/>
      <c r="Q26" s="327"/>
      <c r="R26" s="303"/>
      <c r="S26" s="309"/>
      <c r="T26" s="310"/>
      <c r="U26" s="310"/>
      <c r="V26" s="311"/>
      <c r="W26" s="66"/>
      <c r="X26" s="188"/>
    </row>
    <row r="27" spans="1:24" ht="15" customHeight="1" x14ac:dyDescent="0.2">
      <c r="A27" s="154"/>
      <c r="B27" s="172" t="s">
        <v>12</v>
      </c>
      <c r="C27" s="284"/>
      <c r="D27" s="288"/>
      <c r="E27" s="289"/>
      <c r="F27" s="294"/>
      <c r="G27" s="295"/>
      <c r="H27" s="189"/>
      <c r="I27" s="190"/>
      <c r="J27" s="191"/>
      <c r="K27" s="307"/>
      <c r="L27" s="307"/>
      <c r="M27" s="314"/>
      <c r="N27" s="307"/>
      <c r="O27" s="313"/>
      <c r="P27" s="313"/>
      <c r="Q27" s="328"/>
      <c r="R27" s="304"/>
      <c r="S27" s="312"/>
      <c r="T27" s="313"/>
      <c r="U27" s="313"/>
      <c r="V27" s="314"/>
      <c r="W27" s="66"/>
      <c r="X27" s="191"/>
    </row>
    <row r="28" spans="1:24" ht="15" customHeight="1" x14ac:dyDescent="0.2">
      <c r="A28" s="154"/>
      <c r="B28" s="172" t="s">
        <v>17</v>
      </c>
      <c r="C28" s="284"/>
      <c r="D28" s="288"/>
      <c r="E28" s="289"/>
      <c r="F28" s="294"/>
      <c r="G28" s="295"/>
      <c r="H28" s="192"/>
      <c r="I28" s="193"/>
      <c r="J28" s="194"/>
      <c r="K28" s="307"/>
      <c r="L28" s="307"/>
      <c r="M28" s="314"/>
      <c r="N28" s="307"/>
      <c r="O28" s="313"/>
      <c r="P28" s="313"/>
      <c r="Q28" s="328"/>
      <c r="R28" s="304"/>
      <c r="S28" s="312"/>
      <c r="T28" s="313"/>
      <c r="U28" s="313"/>
      <c r="V28" s="314"/>
      <c r="W28" s="66"/>
      <c r="X28" s="194"/>
    </row>
    <row r="29" spans="1:24" ht="15" customHeight="1" x14ac:dyDescent="0.2">
      <c r="A29" s="154"/>
      <c r="B29" s="172" t="s">
        <v>18</v>
      </c>
      <c r="C29" s="284"/>
      <c r="D29" s="288"/>
      <c r="E29" s="289"/>
      <c r="F29" s="294"/>
      <c r="G29" s="295"/>
      <c r="H29" s="195"/>
      <c r="I29" s="196"/>
      <c r="J29" s="197"/>
      <c r="K29" s="307"/>
      <c r="L29" s="307"/>
      <c r="M29" s="314"/>
      <c r="N29" s="307"/>
      <c r="O29" s="313"/>
      <c r="P29" s="313"/>
      <c r="Q29" s="328"/>
      <c r="R29" s="304"/>
      <c r="S29" s="312"/>
      <c r="T29" s="313"/>
      <c r="U29" s="313"/>
      <c r="V29" s="314"/>
      <c r="W29" s="66"/>
      <c r="X29" s="197"/>
    </row>
    <row r="30" spans="1:24" ht="15" customHeight="1" thickBot="1" x14ac:dyDescent="0.25">
      <c r="A30" s="154"/>
      <c r="B30" s="175"/>
      <c r="C30" s="285"/>
      <c r="D30" s="290"/>
      <c r="E30" s="291"/>
      <c r="F30" s="296"/>
      <c r="G30" s="297"/>
      <c r="H30" s="198"/>
      <c r="I30" s="199"/>
      <c r="J30" s="200"/>
      <c r="K30" s="308"/>
      <c r="L30" s="308"/>
      <c r="M30" s="317"/>
      <c r="N30" s="308"/>
      <c r="O30" s="316"/>
      <c r="P30" s="316"/>
      <c r="Q30" s="329"/>
      <c r="R30" s="305"/>
      <c r="S30" s="315"/>
      <c r="T30" s="316"/>
      <c r="U30" s="316"/>
      <c r="V30" s="317"/>
      <c r="W30" s="66"/>
      <c r="X30" s="200"/>
    </row>
    <row r="31" spans="1:24" ht="15" customHeight="1" x14ac:dyDescent="0.2">
      <c r="A31" s="154"/>
      <c r="B31" s="171" t="s">
        <v>35</v>
      </c>
      <c r="C31" s="283" t="str">
        <f>IF((OR(STAOGR_NATGEF!$A$9=1,STAOGR_NATGEF!$A$23=1)),"Bitte Standortsgruppe und Naturgefahr wählen",CONCATENATE(VLOOKUP(STAOGR_NATGEF!$A$9,Staotyp_minimal!$A$3:$I$9,7,FALSE),"
",VLOOKUP(STAOGR_NATGEF!$A$23,Natgef_minimal!$A$3:$I$18,7,FALSE)))</f>
        <v xml:space="preserve">Fläche mit starker Vegetationskonkurrenz &lt; 1/3
</v>
      </c>
      <c r="D31" s="286" t="str">
        <f>IF((OR(STAOGR_NATGEF!$A$9=1,STAOGR_NATGEF!$A$23=1)),"Bitte Standortsgruppe und Naturgefahr wählen",CONCATENATE(VLOOKUP(STAOGR_NATGEF!$A$9,Staotyp_ideal!$A$3:$I$9,7,FALSE),"
",VLOOKUP(STAOGR_NATGEF!$A$23,Natgef_ideal!$A$3:$I$18,7,FALSE)))</f>
        <v xml:space="preserve">Fläche mit starker Vegetations­konkurrenz &lt; 1/10
</v>
      </c>
      <c r="E31" s="287"/>
      <c r="F31" s="292" t="s">
        <v>496</v>
      </c>
      <c r="G31" s="293"/>
      <c r="H31" s="186"/>
      <c r="I31" s="187"/>
      <c r="J31" s="188"/>
      <c r="K31" s="306" t="s">
        <v>503</v>
      </c>
      <c r="L31" s="306"/>
      <c r="M31" s="311"/>
      <c r="N31" s="306"/>
      <c r="O31" s="310"/>
      <c r="P31" s="310"/>
      <c r="Q31" s="327"/>
      <c r="R31" s="303"/>
      <c r="S31" s="309"/>
      <c r="T31" s="310"/>
      <c r="U31" s="310"/>
      <c r="V31" s="311"/>
      <c r="W31" s="66"/>
      <c r="X31" s="188"/>
    </row>
    <row r="32" spans="1:24" ht="15" customHeight="1" x14ac:dyDescent="0.2">
      <c r="A32" s="154"/>
      <c r="B32" s="176" t="s">
        <v>30</v>
      </c>
      <c r="C32" s="284"/>
      <c r="D32" s="288"/>
      <c r="E32" s="289"/>
      <c r="F32" s="294"/>
      <c r="G32" s="295"/>
      <c r="H32" s="189"/>
      <c r="I32" s="190"/>
      <c r="J32" s="191"/>
      <c r="K32" s="307"/>
      <c r="L32" s="307"/>
      <c r="M32" s="314"/>
      <c r="N32" s="307"/>
      <c r="O32" s="313"/>
      <c r="P32" s="313"/>
      <c r="Q32" s="328"/>
      <c r="R32" s="304"/>
      <c r="S32" s="312"/>
      <c r="T32" s="313"/>
      <c r="U32" s="313"/>
      <c r="V32" s="314"/>
      <c r="W32" s="222"/>
      <c r="X32" s="191"/>
    </row>
    <row r="33" spans="1:24" ht="15" customHeight="1" x14ac:dyDescent="0.2">
      <c r="A33" s="154"/>
      <c r="B33" s="176"/>
      <c r="C33" s="284"/>
      <c r="D33" s="288"/>
      <c r="E33" s="289"/>
      <c r="F33" s="294"/>
      <c r="G33" s="295"/>
      <c r="H33" s="192"/>
      <c r="I33" s="193"/>
      <c r="J33" s="194"/>
      <c r="K33" s="307"/>
      <c r="L33" s="307"/>
      <c r="M33" s="314"/>
      <c r="N33" s="307"/>
      <c r="O33" s="313"/>
      <c r="P33" s="313"/>
      <c r="Q33" s="328"/>
      <c r="R33" s="304"/>
      <c r="S33" s="312"/>
      <c r="T33" s="313"/>
      <c r="U33" s="313"/>
      <c r="V33" s="314"/>
      <c r="W33" s="66"/>
      <c r="X33" s="194"/>
    </row>
    <row r="34" spans="1:24" ht="15" customHeight="1" x14ac:dyDescent="0.2">
      <c r="A34" s="154"/>
      <c r="B34" s="177"/>
      <c r="C34" s="284"/>
      <c r="D34" s="288"/>
      <c r="E34" s="289"/>
      <c r="F34" s="294"/>
      <c r="G34" s="295"/>
      <c r="H34" s="195"/>
      <c r="I34" s="196"/>
      <c r="J34" s="197"/>
      <c r="K34" s="307"/>
      <c r="L34" s="307"/>
      <c r="M34" s="314"/>
      <c r="N34" s="307"/>
      <c r="O34" s="313"/>
      <c r="P34" s="313"/>
      <c r="Q34" s="328"/>
      <c r="R34" s="304"/>
      <c r="S34" s="312"/>
      <c r="T34" s="313"/>
      <c r="U34" s="313"/>
      <c r="V34" s="314"/>
      <c r="W34" s="66"/>
      <c r="X34" s="197"/>
    </row>
    <row r="35" spans="1:24" ht="15" customHeight="1" thickBot="1" x14ac:dyDescent="0.25">
      <c r="A35" s="154"/>
      <c r="B35" s="162"/>
      <c r="C35" s="285"/>
      <c r="D35" s="290"/>
      <c r="E35" s="291"/>
      <c r="F35" s="296"/>
      <c r="G35" s="297"/>
      <c r="H35" s="198"/>
      <c r="I35" s="199"/>
      <c r="J35" s="200"/>
      <c r="K35" s="308"/>
      <c r="L35" s="308"/>
      <c r="M35" s="317"/>
      <c r="N35" s="308"/>
      <c r="O35" s="316"/>
      <c r="P35" s="316"/>
      <c r="Q35" s="329"/>
      <c r="R35" s="305"/>
      <c r="S35" s="315"/>
      <c r="T35" s="316"/>
      <c r="U35" s="316"/>
      <c r="V35" s="317"/>
      <c r="W35" s="66"/>
      <c r="X35" s="200"/>
    </row>
    <row r="36" spans="1:24" ht="15" customHeight="1" x14ac:dyDescent="0.2">
      <c r="A36" s="154"/>
      <c r="B36" s="171" t="s">
        <v>35</v>
      </c>
      <c r="C36" s="283" t="str">
        <f>IF((OR(STAOGR_NATGEF!$A$9=1,STAOGR_NATGEF!$A$23=1)),"Bitte Standortsgruppe und Naturgefahr wählen",CONCATENATE(VLOOKUP(STAOGR_NATGEF!$A$9,Staotyp_minimal!$A$3:$I$9,8,FALSE),"
",VLOOKUP(STAOGR_NATGEF!$A$23,Natgef_minimal!$A$3:$I$18,8,FALSE)))</f>
        <v xml:space="preserve">Bei Deckungsgrad &lt; 70% mind. 10 Bu/a (Ø alle 3 m) vorhanden
</v>
      </c>
      <c r="D36" s="286" t="str">
        <f>IF((OR(STAOGR_NATGEF!$A$9=1,STAOGR_NATGEF!$A$23=1)),"Bitte Standortsgruppe und Naturgefahr wählen",CONCATENATE(VLOOKUP(STAOGR_NATGEF!$A$9,Staotyp_ideal!$A$3:$I$9,8,FALSE),"
",VLOOKUP(STAOGR_NATGEF!$A$23,Natgef_ideal!$A$3:$I$18,8,FALSE)))</f>
        <v xml:space="preserve">Bei Deckungsgrad &lt; 70% mind. 50 Bu/a (Ø alle 1.5 m) vorhanden
</v>
      </c>
      <c r="E36" s="287"/>
      <c r="F36" s="292" t="s">
        <v>497</v>
      </c>
      <c r="G36" s="293"/>
      <c r="H36" s="186" t="s">
        <v>38</v>
      </c>
      <c r="I36" s="187"/>
      <c r="J36" s="188"/>
      <c r="K36" s="306" t="s">
        <v>504</v>
      </c>
      <c r="L36" s="306"/>
      <c r="M36" s="311"/>
      <c r="N36" s="318"/>
      <c r="O36" s="319"/>
      <c r="P36" s="319"/>
      <c r="Q36" s="320"/>
      <c r="R36" s="303"/>
      <c r="S36" s="309"/>
      <c r="T36" s="310"/>
      <c r="U36" s="310"/>
      <c r="V36" s="311"/>
      <c r="W36" s="66"/>
      <c r="X36" s="188"/>
    </row>
    <row r="37" spans="1:24" ht="15" customHeight="1" x14ac:dyDescent="0.2">
      <c r="A37" s="154"/>
      <c r="B37" s="176" t="s">
        <v>31</v>
      </c>
      <c r="C37" s="284"/>
      <c r="D37" s="288"/>
      <c r="E37" s="289"/>
      <c r="F37" s="294"/>
      <c r="G37" s="295"/>
      <c r="H37" s="189"/>
      <c r="I37" s="190"/>
      <c r="J37" s="191"/>
      <c r="K37" s="307"/>
      <c r="L37" s="307"/>
      <c r="M37" s="314"/>
      <c r="N37" s="321"/>
      <c r="O37" s="322"/>
      <c r="P37" s="322"/>
      <c r="Q37" s="323"/>
      <c r="R37" s="304"/>
      <c r="S37" s="312"/>
      <c r="T37" s="313"/>
      <c r="U37" s="313"/>
      <c r="V37" s="314"/>
      <c r="W37" s="66"/>
      <c r="X37" s="191"/>
    </row>
    <row r="38" spans="1:24" ht="15" customHeight="1" x14ac:dyDescent="0.2">
      <c r="A38" s="154"/>
      <c r="B38" s="173" t="s">
        <v>36</v>
      </c>
      <c r="C38" s="284"/>
      <c r="D38" s="288"/>
      <c r="E38" s="289"/>
      <c r="F38" s="294"/>
      <c r="G38" s="295"/>
      <c r="H38" s="192" t="s">
        <v>39</v>
      </c>
      <c r="I38" s="193"/>
      <c r="J38" s="194"/>
      <c r="K38" s="307"/>
      <c r="L38" s="307"/>
      <c r="M38" s="314"/>
      <c r="N38" s="321"/>
      <c r="O38" s="322"/>
      <c r="P38" s="322"/>
      <c r="Q38" s="323"/>
      <c r="R38" s="304"/>
      <c r="S38" s="312"/>
      <c r="T38" s="313"/>
      <c r="U38" s="313"/>
      <c r="V38" s="314"/>
      <c r="W38" s="66"/>
      <c r="X38" s="194"/>
    </row>
    <row r="39" spans="1:24" ht="15" customHeight="1" x14ac:dyDescent="0.2">
      <c r="A39" s="154"/>
      <c r="B39" s="176"/>
      <c r="C39" s="284"/>
      <c r="D39" s="288"/>
      <c r="E39" s="289"/>
      <c r="F39" s="294"/>
      <c r="G39" s="295"/>
      <c r="H39" s="195" t="s">
        <v>40</v>
      </c>
      <c r="I39" s="196"/>
      <c r="J39" s="197"/>
      <c r="K39" s="307"/>
      <c r="L39" s="307"/>
      <c r="M39" s="314"/>
      <c r="N39" s="321"/>
      <c r="O39" s="322"/>
      <c r="P39" s="322"/>
      <c r="Q39" s="323"/>
      <c r="R39" s="304"/>
      <c r="S39" s="312"/>
      <c r="T39" s="313"/>
      <c r="U39" s="313"/>
      <c r="V39" s="314"/>
      <c r="W39" s="66"/>
      <c r="X39" s="197"/>
    </row>
    <row r="40" spans="1:24" ht="15" customHeight="1" thickBot="1" x14ac:dyDescent="0.25">
      <c r="A40" s="154"/>
      <c r="B40" s="173"/>
      <c r="C40" s="285"/>
      <c r="D40" s="290"/>
      <c r="E40" s="291"/>
      <c r="F40" s="296"/>
      <c r="G40" s="297"/>
      <c r="H40" s="198"/>
      <c r="I40" s="199"/>
      <c r="J40" s="200"/>
      <c r="K40" s="308"/>
      <c r="L40" s="308"/>
      <c r="M40" s="317"/>
      <c r="N40" s="324"/>
      <c r="O40" s="325"/>
      <c r="P40" s="325"/>
      <c r="Q40" s="326"/>
      <c r="R40" s="305"/>
      <c r="S40" s="315"/>
      <c r="T40" s="316"/>
      <c r="U40" s="316"/>
      <c r="V40" s="317"/>
      <c r="W40" s="66"/>
      <c r="X40" s="200"/>
    </row>
    <row r="41" spans="1:24" ht="15" customHeight="1" x14ac:dyDescent="0.2">
      <c r="A41" s="154"/>
      <c r="B41" s="171" t="s">
        <v>35</v>
      </c>
      <c r="C41" s="283" t="str">
        <f>IF((OR(STAOGR_NATGEF!$A$9=1,STAOGR_NATGEF!$A$23=1)),"Bitte Standortsgruppe und Naturgefahr wählen",CONCATENATE(VLOOKUP(STAOGR_NATGEF!$A$9,Staotyp_minimal!$A$3:$I$9,9,FALSE),"
",VLOOKUP(STAOGR_NATGEF!$A$23,Natgef_minimal!$A$3:$I$18,9,FALSE)))</f>
        <v xml:space="preserve">Pro ha mind. 1 Trupp (2 – 5 a, Ø alle 100 m) oder Deckungsgrad mind. 3%
Mischung zielgerecht
</v>
      </c>
      <c r="D41" s="286" t="str">
        <f>IF((OR(STAOGR_NATGEF!$A$9=1,STAOGR_NATGEF!$A$23=1)),"Bitte Standortsgruppe und Naturgefahr wählen",CONCATENATE(VLOOKUP(STAOGR_NATGEF!$A$9,Staotyp_ideal!$A$3:$I$9,9,FALSE),"
",VLOOKUP(STAOGR_NATGEF!$A$23,Natgef_ideal!$A$3:$I$18,9,FALSE)))</f>
        <v xml:space="preserve">Pro ha mind. 2 Trupp (2 – 5 a, Ø alle 75 m) oder Deckungsgrad mind. 7%
Mischung zielgerecht
</v>
      </c>
      <c r="E41" s="287"/>
      <c r="F41" s="292" t="s">
        <v>498</v>
      </c>
      <c r="G41" s="293"/>
      <c r="H41" s="186"/>
      <c r="I41" s="187"/>
      <c r="J41" s="188"/>
      <c r="K41" s="306" t="s">
        <v>504</v>
      </c>
      <c r="L41" s="306"/>
      <c r="M41" s="311"/>
      <c r="N41" s="318"/>
      <c r="O41" s="319"/>
      <c r="P41" s="319"/>
      <c r="Q41" s="320"/>
      <c r="R41" s="303"/>
      <c r="S41" s="309"/>
      <c r="T41" s="310"/>
      <c r="U41" s="310"/>
      <c r="V41" s="311"/>
      <c r="W41" s="66"/>
      <c r="X41" s="188"/>
    </row>
    <row r="42" spans="1:24" ht="15" customHeight="1" x14ac:dyDescent="0.2">
      <c r="A42" s="154"/>
      <c r="B42" s="176" t="s">
        <v>8</v>
      </c>
      <c r="C42" s="284"/>
      <c r="D42" s="288"/>
      <c r="E42" s="289"/>
      <c r="F42" s="294"/>
      <c r="G42" s="295"/>
      <c r="H42" s="189"/>
      <c r="I42" s="190"/>
      <c r="J42" s="191"/>
      <c r="K42" s="307"/>
      <c r="L42" s="307"/>
      <c r="M42" s="314"/>
      <c r="N42" s="321"/>
      <c r="O42" s="322"/>
      <c r="P42" s="322"/>
      <c r="Q42" s="323"/>
      <c r="R42" s="304"/>
      <c r="S42" s="312"/>
      <c r="T42" s="313"/>
      <c r="U42" s="313"/>
      <c r="V42" s="314"/>
      <c r="W42" s="66"/>
      <c r="X42" s="191"/>
    </row>
    <row r="43" spans="1:24" ht="15" customHeight="1" x14ac:dyDescent="0.2">
      <c r="A43" s="154"/>
      <c r="B43" s="298" t="s">
        <v>9</v>
      </c>
      <c r="C43" s="284"/>
      <c r="D43" s="288"/>
      <c r="E43" s="289"/>
      <c r="F43" s="294"/>
      <c r="G43" s="295"/>
      <c r="H43" s="192"/>
      <c r="I43" s="193"/>
      <c r="J43" s="194"/>
      <c r="K43" s="307"/>
      <c r="L43" s="307"/>
      <c r="M43" s="314"/>
      <c r="N43" s="321"/>
      <c r="O43" s="322"/>
      <c r="P43" s="322"/>
      <c r="Q43" s="323"/>
      <c r="R43" s="304"/>
      <c r="S43" s="312"/>
      <c r="T43" s="313"/>
      <c r="U43" s="313"/>
      <c r="V43" s="314"/>
      <c r="W43" s="66"/>
      <c r="X43" s="194"/>
    </row>
    <row r="44" spans="1:24" ht="15" customHeight="1" x14ac:dyDescent="0.2">
      <c r="A44" s="154"/>
      <c r="B44" s="299"/>
      <c r="C44" s="284"/>
      <c r="D44" s="288"/>
      <c r="E44" s="289"/>
      <c r="F44" s="294"/>
      <c r="G44" s="295"/>
      <c r="H44" s="195"/>
      <c r="I44" s="196"/>
      <c r="J44" s="197"/>
      <c r="K44" s="307"/>
      <c r="L44" s="307"/>
      <c r="M44" s="314"/>
      <c r="N44" s="321"/>
      <c r="O44" s="322"/>
      <c r="P44" s="322"/>
      <c r="Q44" s="323"/>
      <c r="R44" s="304"/>
      <c r="S44" s="312"/>
      <c r="T44" s="313"/>
      <c r="U44" s="313"/>
      <c r="V44" s="314"/>
      <c r="W44" s="66"/>
      <c r="X44" s="197"/>
    </row>
    <row r="45" spans="1:24" ht="15" customHeight="1" thickBot="1" x14ac:dyDescent="0.25">
      <c r="A45" s="154"/>
      <c r="B45" s="153"/>
      <c r="C45" s="285"/>
      <c r="D45" s="290"/>
      <c r="E45" s="291"/>
      <c r="F45" s="296"/>
      <c r="G45" s="297"/>
      <c r="H45" s="201"/>
      <c r="I45" s="202"/>
      <c r="J45" s="200"/>
      <c r="K45" s="308"/>
      <c r="L45" s="308"/>
      <c r="M45" s="317"/>
      <c r="N45" s="324"/>
      <c r="O45" s="325"/>
      <c r="P45" s="325"/>
      <c r="Q45" s="326"/>
      <c r="R45" s="305"/>
      <c r="S45" s="315"/>
      <c r="T45" s="316"/>
      <c r="U45" s="316"/>
      <c r="V45" s="317"/>
      <c r="W45" s="66"/>
      <c r="X45" s="200"/>
    </row>
    <row r="46" spans="1:24" ht="11.25" customHeight="1" thickBot="1" x14ac:dyDescent="0.25">
      <c r="A46" s="154"/>
      <c r="B46" s="235"/>
      <c r="C46" s="235"/>
      <c r="D46" s="178"/>
      <c r="E46" s="178"/>
      <c r="F46" s="178"/>
      <c r="G46" s="179"/>
      <c r="H46" s="180"/>
      <c r="I46" s="180"/>
      <c r="J46" s="180"/>
      <c r="K46" s="237"/>
      <c r="L46" s="180"/>
      <c r="M46" s="180"/>
      <c r="N46" s="181"/>
      <c r="O46" s="182"/>
      <c r="P46" s="182"/>
      <c r="Q46" s="182"/>
      <c r="R46" s="183"/>
      <c r="S46" s="183"/>
      <c r="T46" s="183"/>
      <c r="U46" s="183"/>
      <c r="V46" s="183"/>
    </row>
    <row r="47" spans="1:24" ht="12.75" customHeight="1" x14ac:dyDescent="0.25">
      <c r="A47" s="154"/>
      <c r="B47" s="242" t="s">
        <v>485</v>
      </c>
      <c r="C47" s="241"/>
      <c r="D47" s="241"/>
      <c r="E47" s="241"/>
      <c r="F47" s="241"/>
      <c r="G47" s="241"/>
      <c r="H47" s="241"/>
      <c r="I47" s="241"/>
      <c r="J47" s="241"/>
      <c r="K47" s="241"/>
      <c r="L47" s="241"/>
      <c r="M47" s="241"/>
      <c r="N47" s="241"/>
      <c r="O47" s="241"/>
      <c r="P47" s="241"/>
      <c r="Q47" s="241"/>
      <c r="R47" s="241"/>
      <c r="S47" s="241"/>
      <c r="T47" s="241"/>
      <c r="U47" s="241"/>
      <c r="V47" s="243"/>
      <c r="W47" s="66"/>
    </row>
    <row r="48" spans="1:24" ht="12.75" customHeight="1" x14ac:dyDescent="0.2">
      <c r="A48" s="154"/>
      <c r="B48" s="380"/>
      <c r="C48" s="381"/>
      <c r="D48" s="381"/>
      <c r="E48" s="381"/>
      <c r="F48" s="381"/>
      <c r="G48" s="381"/>
      <c r="H48" s="381"/>
      <c r="I48" s="381"/>
      <c r="J48" s="381"/>
      <c r="K48" s="381"/>
      <c r="L48" s="381"/>
      <c r="M48" s="381"/>
      <c r="N48" s="381"/>
      <c r="O48" s="381"/>
      <c r="P48" s="381"/>
      <c r="Q48" s="381"/>
      <c r="R48" s="381"/>
      <c r="S48" s="381"/>
      <c r="T48" s="381"/>
      <c r="U48" s="381"/>
      <c r="V48" s="382"/>
      <c r="W48" s="66"/>
    </row>
    <row r="49" spans="1:23" s="13" customFormat="1" ht="18.75" customHeight="1" x14ac:dyDescent="0.2">
      <c r="A49" s="184"/>
      <c r="B49" s="380"/>
      <c r="C49" s="381"/>
      <c r="D49" s="381"/>
      <c r="E49" s="381"/>
      <c r="F49" s="381"/>
      <c r="G49" s="381"/>
      <c r="H49" s="381"/>
      <c r="I49" s="381"/>
      <c r="J49" s="381"/>
      <c r="K49" s="381"/>
      <c r="L49" s="381"/>
      <c r="M49" s="381"/>
      <c r="N49" s="381"/>
      <c r="O49" s="381"/>
      <c r="P49" s="381"/>
      <c r="Q49" s="381"/>
      <c r="R49" s="381"/>
      <c r="S49" s="381"/>
      <c r="T49" s="381"/>
      <c r="U49" s="381"/>
      <c r="V49" s="382"/>
      <c r="W49" s="66"/>
    </row>
    <row r="50" spans="1:23" s="13" customFormat="1" ht="18.75" customHeight="1" x14ac:dyDescent="0.2">
      <c r="A50" s="184"/>
      <c r="B50" s="380"/>
      <c r="C50" s="381"/>
      <c r="D50" s="381"/>
      <c r="E50" s="381"/>
      <c r="F50" s="381"/>
      <c r="G50" s="381"/>
      <c r="H50" s="381"/>
      <c r="I50" s="381"/>
      <c r="J50" s="381"/>
      <c r="K50" s="381"/>
      <c r="L50" s="381"/>
      <c r="M50" s="381"/>
      <c r="N50" s="381"/>
      <c r="O50" s="381"/>
      <c r="P50" s="381"/>
      <c r="Q50" s="381"/>
      <c r="R50" s="381"/>
      <c r="S50" s="381"/>
      <c r="T50" s="381"/>
      <c r="U50" s="381"/>
      <c r="V50" s="382"/>
      <c r="W50" s="66"/>
    </row>
    <row r="51" spans="1:23" s="13" customFormat="1" ht="18.75" customHeight="1" x14ac:dyDescent="0.2">
      <c r="A51" s="184"/>
      <c r="B51" s="380"/>
      <c r="C51" s="381"/>
      <c r="D51" s="381"/>
      <c r="E51" s="381"/>
      <c r="F51" s="381"/>
      <c r="G51" s="381"/>
      <c r="H51" s="381"/>
      <c r="I51" s="381"/>
      <c r="J51" s="381"/>
      <c r="K51" s="381"/>
      <c r="L51" s="381"/>
      <c r="M51" s="381"/>
      <c r="N51" s="381"/>
      <c r="O51" s="381"/>
      <c r="P51" s="381"/>
      <c r="Q51" s="381"/>
      <c r="R51" s="381"/>
      <c r="S51" s="381"/>
      <c r="T51" s="381"/>
      <c r="U51" s="381"/>
      <c r="V51" s="382"/>
      <c r="W51" s="66"/>
    </row>
    <row r="52" spans="1:23" ht="12.75" customHeight="1" x14ac:dyDescent="0.2">
      <c r="A52" s="154"/>
      <c r="B52" s="380"/>
      <c r="C52" s="381"/>
      <c r="D52" s="381"/>
      <c r="E52" s="381"/>
      <c r="F52" s="381"/>
      <c r="G52" s="381"/>
      <c r="H52" s="381"/>
      <c r="I52" s="381"/>
      <c r="J52" s="381"/>
      <c r="K52" s="381"/>
      <c r="L52" s="381"/>
      <c r="M52" s="381"/>
      <c r="N52" s="381"/>
      <c r="O52" s="381"/>
      <c r="P52" s="381"/>
      <c r="Q52" s="381"/>
      <c r="R52" s="381"/>
      <c r="S52" s="381"/>
      <c r="T52" s="381"/>
      <c r="U52" s="381"/>
      <c r="V52" s="382"/>
    </row>
    <row r="53" spans="1:23" ht="9" customHeight="1" x14ac:dyDescent="0.2">
      <c r="B53" s="380"/>
      <c r="C53" s="381"/>
      <c r="D53" s="381"/>
      <c r="E53" s="381"/>
      <c r="F53" s="381"/>
      <c r="G53" s="381"/>
      <c r="H53" s="381"/>
      <c r="I53" s="381"/>
      <c r="J53" s="381"/>
      <c r="K53" s="381"/>
      <c r="L53" s="381"/>
      <c r="M53" s="381"/>
      <c r="N53" s="381"/>
      <c r="O53" s="381"/>
      <c r="P53" s="381"/>
      <c r="Q53" s="381"/>
      <c r="R53" s="381"/>
      <c r="S53" s="381"/>
      <c r="T53" s="381"/>
      <c r="U53" s="381"/>
      <c r="V53" s="382"/>
      <c r="W53" s="222"/>
    </row>
    <row r="54" spans="1:23" ht="12.75" customHeight="1" x14ac:dyDescent="0.2">
      <c r="B54" s="380"/>
      <c r="C54" s="381"/>
      <c r="D54" s="381"/>
      <c r="E54" s="381"/>
      <c r="F54" s="381"/>
      <c r="G54" s="381"/>
      <c r="H54" s="381"/>
      <c r="I54" s="381"/>
      <c r="J54" s="381"/>
      <c r="K54" s="381"/>
      <c r="L54" s="381"/>
      <c r="M54" s="381"/>
      <c r="N54" s="381"/>
      <c r="O54" s="381"/>
      <c r="P54" s="381"/>
      <c r="Q54" s="381"/>
      <c r="R54" s="381"/>
      <c r="S54" s="381"/>
      <c r="T54" s="381"/>
      <c r="U54" s="381"/>
      <c r="V54" s="382"/>
      <c r="W54" s="66"/>
    </row>
    <row r="55" spans="1:23" ht="13.5" customHeight="1" x14ac:dyDescent="0.2">
      <c r="B55" s="380"/>
      <c r="C55" s="381"/>
      <c r="D55" s="381"/>
      <c r="E55" s="381"/>
      <c r="F55" s="381"/>
      <c r="G55" s="381"/>
      <c r="H55" s="381"/>
      <c r="I55" s="381"/>
      <c r="J55" s="381"/>
      <c r="K55" s="381"/>
      <c r="L55" s="381"/>
      <c r="M55" s="381"/>
      <c r="N55" s="381"/>
      <c r="O55" s="381"/>
      <c r="P55" s="381"/>
      <c r="Q55" s="381"/>
      <c r="R55" s="381"/>
      <c r="S55" s="381"/>
      <c r="T55" s="381"/>
      <c r="U55" s="381"/>
      <c r="V55" s="382"/>
      <c r="W55" s="66"/>
    </row>
    <row r="56" spans="1:23" x14ac:dyDescent="0.2">
      <c r="B56" s="380"/>
      <c r="C56" s="381"/>
      <c r="D56" s="381"/>
      <c r="E56" s="381"/>
      <c r="F56" s="381"/>
      <c r="G56" s="381"/>
      <c r="H56" s="381"/>
      <c r="I56" s="381"/>
      <c r="J56" s="381"/>
      <c r="K56" s="381"/>
      <c r="L56" s="381"/>
      <c r="M56" s="381"/>
      <c r="N56" s="381"/>
      <c r="O56" s="381"/>
      <c r="P56" s="381"/>
      <c r="Q56" s="381"/>
      <c r="R56" s="381"/>
      <c r="S56" s="381"/>
      <c r="T56" s="381"/>
      <c r="U56" s="381"/>
      <c r="V56" s="382"/>
      <c r="W56" s="66"/>
    </row>
    <row r="57" spans="1:23" x14ac:dyDescent="0.2">
      <c r="B57" s="380"/>
      <c r="C57" s="381"/>
      <c r="D57" s="381"/>
      <c r="E57" s="381"/>
      <c r="F57" s="381"/>
      <c r="G57" s="381"/>
      <c r="H57" s="381"/>
      <c r="I57" s="381"/>
      <c r="J57" s="381"/>
      <c r="K57" s="381"/>
      <c r="L57" s="381"/>
      <c r="M57" s="381"/>
      <c r="N57" s="381"/>
      <c r="O57" s="381"/>
      <c r="P57" s="381"/>
      <c r="Q57" s="381"/>
      <c r="R57" s="381"/>
      <c r="S57" s="381"/>
      <c r="T57" s="381"/>
      <c r="U57" s="381"/>
      <c r="V57" s="382"/>
      <c r="W57" s="66"/>
    </row>
    <row r="58" spans="1:23" x14ac:dyDescent="0.2">
      <c r="B58" s="380"/>
      <c r="C58" s="381"/>
      <c r="D58" s="381"/>
      <c r="E58" s="381"/>
      <c r="F58" s="381"/>
      <c r="G58" s="381"/>
      <c r="H58" s="381"/>
      <c r="I58" s="381"/>
      <c r="J58" s="381"/>
      <c r="K58" s="381"/>
      <c r="L58" s="381"/>
      <c r="M58" s="381"/>
      <c r="N58" s="381"/>
      <c r="O58" s="381"/>
      <c r="P58" s="381"/>
      <c r="Q58" s="381"/>
      <c r="R58" s="381"/>
      <c r="S58" s="381"/>
      <c r="T58" s="381"/>
      <c r="U58" s="381"/>
      <c r="V58" s="382"/>
      <c r="W58" s="66"/>
    </row>
    <row r="59" spans="1:23" ht="13.5" thickBot="1" x14ac:dyDescent="0.25">
      <c r="B59" s="383"/>
      <c r="C59" s="384"/>
      <c r="D59" s="384"/>
      <c r="E59" s="384"/>
      <c r="F59" s="384"/>
      <c r="G59" s="384"/>
      <c r="H59" s="384"/>
      <c r="I59" s="384"/>
      <c r="J59" s="384"/>
      <c r="K59" s="384"/>
      <c r="L59" s="384"/>
      <c r="M59" s="384"/>
      <c r="N59" s="384"/>
      <c r="O59" s="384"/>
      <c r="P59" s="384"/>
      <c r="Q59" s="384"/>
      <c r="R59" s="384"/>
      <c r="S59" s="384"/>
      <c r="T59" s="384"/>
      <c r="U59" s="384"/>
      <c r="V59" s="385"/>
      <c r="W59" s="66"/>
    </row>
    <row r="60" spans="1:23" x14ac:dyDescent="0.2">
      <c r="B60" s="149"/>
      <c r="W60" s="66"/>
    </row>
    <row r="61" spans="1:23" x14ac:dyDescent="0.2">
      <c r="W61" s="66"/>
    </row>
    <row r="62" spans="1:23" x14ac:dyDescent="0.2">
      <c r="W62" s="66"/>
    </row>
  </sheetData>
  <sheetProtection formatCells="0" selectLockedCells="1" autoFilter="0"/>
  <protectedRanges>
    <protectedRange sqref="C51:D51" name="Bestaetigung_FB" securityDescriptor="O:WDG:WDD:(A;;CC;;;S-1-5-21-1078081533-1060284298-682003330-26921)(A;;CC;;;S-1-5-21-1078081533-1060284298-682003330-67223)(A;;CC;;;S-1-5-21-1078081533-1060284298-682003330-27886)"/>
    <protectedRange sqref="F49" name="Bemerkung"/>
    <protectedRange sqref="C49:D50 V49:V51" name="Dokumentation"/>
    <protectedRange sqref="E5:U5 E6:I6 K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O31:P34 N36:P45 N11:P20 Q30:Q45 Q26:Q28 N26:P30" name="Ausführungsziele_1"/>
    <protectedRange sqref="Q21:Q25 O21:P24" name="Massnahmen_4"/>
    <protectedRange sqref="N31" name="Rahmenbed_2_3"/>
    <protectedRange sqref="N21" name="Rahmenbed_3_1"/>
    <protectedRange sqref="N22:N24" name="Rahmenbed_4_3"/>
    <protectedRange sqref="N32:N33" name="Rahmenbed_7_3"/>
    <protectedRange sqref="L11:M45" name="Massnahmen_1_1"/>
    <protectedRange sqref="J6" name="STAOTYP_NATGEF_1"/>
  </protectedRanges>
  <dataConsolidate/>
  <mergeCells count="82">
    <mergeCell ref="B48:V59"/>
    <mergeCell ref="S26:V30"/>
    <mergeCell ref="S31:V35"/>
    <mergeCell ref="S16:V20"/>
    <mergeCell ref="R5:T5"/>
    <mergeCell ref="S11:V15"/>
    <mergeCell ref="S8:V10"/>
    <mergeCell ref="S6:V6"/>
    <mergeCell ref="S7:V7"/>
    <mergeCell ref="N8:Q10"/>
    <mergeCell ref="N11:Q15"/>
    <mergeCell ref="L11:M15"/>
    <mergeCell ref="S21:V25"/>
    <mergeCell ref="L16:M20"/>
    <mergeCell ref="D8:E10"/>
    <mergeCell ref="C8:C10"/>
    <mergeCell ref="C3:I3"/>
    <mergeCell ref="C4:I4"/>
    <mergeCell ref="B5:C5"/>
    <mergeCell ref="B6:C6"/>
    <mergeCell ref="B7:M7"/>
    <mergeCell ref="L3:V3"/>
    <mergeCell ref="L4:V4"/>
    <mergeCell ref="N7:Q7"/>
    <mergeCell ref="I9:J9"/>
    <mergeCell ref="I10:J10"/>
    <mergeCell ref="L8:M10"/>
    <mergeCell ref="B8:B10"/>
    <mergeCell ref="F8:G10"/>
    <mergeCell ref="C21:C25"/>
    <mergeCell ref="F31:G35"/>
    <mergeCell ref="F11:G15"/>
    <mergeCell ref="X9:X10"/>
    <mergeCell ref="C26:C30"/>
    <mergeCell ref="D11:E15"/>
    <mergeCell ref="N16:Q20"/>
    <mergeCell ref="N21:Q25"/>
    <mergeCell ref="K8:K10"/>
    <mergeCell ref="H8:J8"/>
    <mergeCell ref="D16:E20"/>
    <mergeCell ref="F16:G20"/>
    <mergeCell ref="K11:K15"/>
    <mergeCell ref="K16:K20"/>
    <mergeCell ref="C11:C15"/>
    <mergeCell ref="C16:C20"/>
    <mergeCell ref="D21:E25"/>
    <mergeCell ref="D26:E30"/>
    <mergeCell ref="L26:M30"/>
    <mergeCell ref="L31:M35"/>
    <mergeCell ref="D31:E35"/>
    <mergeCell ref="L21:M25"/>
    <mergeCell ref="F21:G25"/>
    <mergeCell ref="F26:G30"/>
    <mergeCell ref="K21:K25"/>
    <mergeCell ref="N26:Q30"/>
    <mergeCell ref="N31:Q35"/>
    <mergeCell ref="K26:K30"/>
    <mergeCell ref="K31:K35"/>
    <mergeCell ref="C31:C35"/>
    <mergeCell ref="K41:K45"/>
    <mergeCell ref="R41:R45"/>
    <mergeCell ref="S36:V40"/>
    <mergeCell ref="L41:M45"/>
    <mergeCell ref="N41:Q45"/>
    <mergeCell ref="N36:Q40"/>
    <mergeCell ref="R36:R40"/>
    <mergeCell ref="L36:M40"/>
    <mergeCell ref="K36:K40"/>
    <mergeCell ref="S41:V45"/>
    <mergeCell ref="R8:R10"/>
    <mergeCell ref="R11:R15"/>
    <mergeCell ref="R16:R20"/>
    <mergeCell ref="R21:R25"/>
    <mergeCell ref="R31:R35"/>
    <mergeCell ref="R26:R30"/>
    <mergeCell ref="C36:C40"/>
    <mergeCell ref="D36:E40"/>
    <mergeCell ref="F36:G40"/>
    <mergeCell ref="B43:B44"/>
    <mergeCell ref="F41:G45"/>
    <mergeCell ref="C41:C45"/>
    <mergeCell ref="D41:E45"/>
  </mergeCells>
  <phoneticPr fontId="7" type="noConversion"/>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ignoredErrors>
    <ignoredError sqref="C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7"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0290"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0291"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0292"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0293"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0302"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0303"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0361" r:id="rId11" name="Drop Down 121">
              <controlPr defaultSize="0" autoLine="0" autoPict="0">
                <anchor moveWithCells="1">
                  <from>
                    <xdr:col>3</xdr:col>
                    <xdr:colOff>0</xdr:colOff>
                    <xdr:row>4</xdr:row>
                    <xdr:rowOff>38100</xdr:rowOff>
                  </from>
                  <to>
                    <xdr:col>15</xdr:col>
                    <xdr:colOff>361950</xdr:colOff>
                    <xdr:row>4</xdr:row>
                    <xdr:rowOff>238125</xdr:rowOff>
                  </to>
                </anchor>
              </controlPr>
            </control>
          </mc:Choice>
        </mc:AlternateContent>
        <mc:AlternateContent xmlns:mc="http://schemas.openxmlformats.org/markup-compatibility/2006">
          <mc:Choice Requires="x14">
            <control shapeId="74214" r:id="rId12" name="Button 6630">
              <controlPr defaultSize="0" print="0" autoFill="0" autoPict="0" macro="[0]!VorlagePfeile">
                <anchor moveWithCells="1" sizeWithCells="1">
                  <from>
                    <xdr:col>6</xdr:col>
                    <xdr:colOff>1038225</xdr:colOff>
                    <xdr:row>6</xdr:row>
                    <xdr:rowOff>9525</xdr:rowOff>
                  </from>
                  <to>
                    <xdr:col>11</xdr:col>
                    <xdr:colOff>171450</xdr:colOff>
                    <xdr:row>7</xdr:row>
                    <xdr:rowOff>9525</xdr:rowOff>
                  </to>
                </anchor>
              </controlPr>
            </control>
          </mc:Choice>
        </mc:AlternateContent>
        <mc:AlternateContent xmlns:mc="http://schemas.openxmlformats.org/markup-compatibility/2006">
          <mc:Choice Requires="x14">
            <control shapeId="113845" r:id="rId13"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3846" r:id="rId14"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3847" r:id="rId15"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3848" r:id="rId16"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3849" r:id="rId17"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3850" r:id="rId18"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3851" r:id="rId19"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8"/>
  <sheetViews>
    <sheetView topLeftCell="A15" workbookViewId="0">
      <selection activeCell="B26" sqref="B26"/>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148</v>
      </c>
    </row>
    <row r="2" spans="1:9" s="5" customFormat="1" x14ac:dyDescent="0.2">
      <c r="A2" s="4" t="s">
        <v>177</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151</v>
      </c>
      <c r="F4" s="6"/>
      <c r="G4" s="6"/>
      <c r="H4" s="6"/>
      <c r="I4" s="6"/>
    </row>
    <row r="5" spans="1:9" ht="127.5" x14ac:dyDescent="0.2">
      <c r="A5" s="6">
        <v>4</v>
      </c>
      <c r="B5" s="6" t="s">
        <v>316</v>
      </c>
      <c r="C5" s="6"/>
      <c r="D5" s="6" t="s">
        <v>150</v>
      </c>
      <c r="E5" s="6" t="s">
        <v>152</v>
      </c>
      <c r="F5" s="6"/>
      <c r="G5" s="6"/>
      <c r="H5" s="6"/>
      <c r="I5" s="6"/>
    </row>
    <row r="6" spans="1:9" ht="127.5" x14ac:dyDescent="0.2">
      <c r="A6" s="6">
        <v>5</v>
      </c>
      <c r="B6" s="6" t="s">
        <v>317</v>
      </c>
      <c r="C6" s="6"/>
      <c r="D6" s="6" t="s">
        <v>150</v>
      </c>
      <c r="E6" s="6" t="s">
        <v>153</v>
      </c>
      <c r="F6" s="6"/>
      <c r="G6" s="6"/>
      <c r="H6" s="6"/>
      <c r="I6" s="6"/>
    </row>
    <row r="7" spans="1:9" ht="89.25" x14ac:dyDescent="0.2">
      <c r="A7" s="6">
        <v>6</v>
      </c>
      <c r="B7" s="6" t="s">
        <v>318</v>
      </c>
      <c r="C7" s="6"/>
      <c r="D7" s="6" t="s">
        <v>154</v>
      </c>
      <c r="E7" s="6" t="s">
        <v>155</v>
      </c>
      <c r="F7" s="6"/>
      <c r="G7" s="6"/>
      <c r="H7" s="6"/>
      <c r="I7" s="6"/>
    </row>
    <row r="8" spans="1:9" ht="76.5" x14ac:dyDescent="0.2">
      <c r="A8" s="6">
        <v>7</v>
      </c>
      <c r="B8" s="6" t="s">
        <v>319</v>
      </c>
      <c r="C8" s="6"/>
      <c r="D8" s="6"/>
      <c r="E8" s="6" t="s">
        <v>156</v>
      </c>
      <c r="F8" s="6"/>
      <c r="G8" s="6"/>
      <c r="H8" s="6"/>
      <c r="I8" s="6"/>
    </row>
    <row r="9" spans="1:9" ht="25.5" x14ac:dyDescent="0.2">
      <c r="A9" s="6">
        <v>8</v>
      </c>
      <c r="B9" s="6" t="s">
        <v>320</v>
      </c>
      <c r="C9" s="6"/>
      <c r="D9" s="6"/>
      <c r="E9" s="6" t="s">
        <v>157</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19</v>
      </c>
      <c r="F11" s="6"/>
      <c r="G11" s="6"/>
      <c r="H11" s="6"/>
      <c r="I11" s="6"/>
    </row>
    <row r="12" spans="1:9" ht="76.5" x14ac:dyDescent="0.2">
      <c r="A12" s="6">
        <v>11</v>
      </c>
      <c r="B12" s="6" t="s">
        <v>323</v>
      </c>
      <c r="C12" s="6"/>
      <c r="D12" s="6"/>
      <c r="E12" s="6" t="s">
        <v>20</v>
      </c>
      <c r="F12" s="6"/>
      <c r="G12" s="6"/>
      <c r="H12" s="6"/>
      <c r="I12" s="6"/>
    </row>
    <row r="13" spans="1:9" ht="76.5" x14ac:dyDescent="0.2">
      <c r="A13" s="6">
        <v>12</v>
      </c>
      <c r="B13" s="6" t="s">
        <v>324</v>
      </c>
      <c r="C13" s="6"/>
      <c r="D13" s="6"/>
      <c r="E13" s="6" t="s">
        <v>21</v>
      </c>
      <c r="F13" s="6"/>
      <c r="G13" s="6"/>
      <c r="H13" s="6"/>
      <c r="I13" s="6"/>
    </row>
    <row r="14" spans="1:9" ht="76.5" x14ac:dyDescent="0.2">
      <c r="A14" s="6">
        <v>13</v>
      </c>
      <c r="B14" s="6" t="s">
        <v>325</v>
      </c>
      <c r="C14" s="6"/>
      <c r="D14" s="6"/>
      <c r="E14" s="6" t="s">
        <v>22</v>
      </c>
      <c r="F14" s="6"/>
      <c r="G14" s="6"/>
      <c r="H14" s="6"/>
      <c r="I14" s="6"/>
    </row>
    <row r="15" spans="1:9" ht="76.5" x14ac:dyDescent="0.2">
      <c r="A15" s="6">
        <v>14</v>
      </c>
      <c r="B15" s="6" t="s">
        <v>326</v>
      </c>
      <c r="C15" s="6"/>
      <c r="D15" s="6"/>
      <c r="E15" s="6" t="s">
        <v>23</v>
      </c>
      <c r="F15" s="6"/>
      <c r="G15" s="6"/>
      <c r="H15" s="6"/>
      <c r="I15" s="6"/>
    </row>
    <row r="16" spans="1:9" ht="76.5" x14ac:dyDescent="0.2">
      <c r="A16" s="6">
        <v>15</v>
      </c>
      <c r="B16" s="6" t="s">
        <v>327</v>
      </c>
      <c r="C16" s="6"/>
      <c r="D16" s="6"/>
      <c r="E16" s="6" t="s">
        <v>24</v>
      </c>
      <c r="F16" s="6"/>
      <c r="G16" s="6"/>
      <c r="H16" s="6"/>
      <c r="I16" s="6"/>
    </row>
    <row r="17" spans="1:9" ht="76.5" x14ac:dyDescent="0.2">
      <c r="A17" s="6">
        <v>16</v>
      </c>
      <c r="B17" s="6" t="s">
        <v>328</v>
      </c>
      <c r="C17" s="6"/>
      <c r="D17" s="6"/>
      <c r="E17" s="6" t="s">
        <v>25</v>
      </c>
      <c r="F17" s="6"/>
      <c r="G17" s="6"/>
      <c r="H17" s="6"/>
      <c r="I17" s="6"/>
    </row>
    <row r="18" spans="1:9" ht="38.25" x14ac:dyDescent="0.2">
      <c r="A18" s="6">
        <v>17</v>
      </c>
      <c r="B18" s="6" t="s">
        <v>303</v>
      </c>
      <c r="C18" s="6"/>
      <c r="D18" s="6"/>
      <c r="E18" s="6" t="s">
        <v>159</v>
      </c>
      <c r="F18" s="6"/>
      <c r="G18" s="6" t="s">
        <v>158</v>
      </c>
      <c r="H18" s="6" t="s">
        <v>158</v>
      </c>
      <c r="I18" s="6" t="s">
        <v>158</v>
      </c>
    </row>
  </sheetData>
  <phoneticPr fontId="7" type="noConversion"/>
  <pageMargins left="0.75" right="0.75" top="1" bottom="1"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
  <sheetViews>
    <sheetView topLeftCell="A13" zoomScaleNormal="100" workbookViewId="0">
      <selection activeCell="D29" sqref="D29"/>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160</v>
      </c>
    </row>
    <row r="2" spans="1:9" s="5" customFormat="1" x14ac:dyDescent="0.2">
      <c r="A2" s="4" t="s">
        <v>176</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161</v>
      </c>
      <c r="F4" s="6"/>
      <c r="G4" s="6"/>
      <c r="H4" s="6"/>
      <c r="I4" s="6"/>
    </row>
    <row r="5" spans="1:9" ht="127.5" x14ac:dyDescent="0.2">
      <c r="A5" s="6">
        <v>4</v>
      </c>
      <c r="B5" s="6" t="s">
        <v>316</v>
      </c>
      <c r="C5" s="6"/>
      <c r="D5" s="6" t="s">
        <v>150</v>
      </c>
      <c r="E5" s="6" t="s">
        <v>162</v>
      </c>
      <c r="F5" s="6"/>
      <c r="G5" s="6"/>
      <c r="H5" s="6"/>
      <c r="I5" s="6"/>
    </row>
    <row r="6" spans="1:9" ht="127.5" x14ac:dyDescent="0.2">
      <c r="A6" s="6">
        <v>5</v>
      </c>
      <c r="B6" s="6" t="s">
        <v>317</v>
      </c>
      <c r="C6" s="6"/>
      <c r="D6" s="6" t="s">
        <v>150</v>
      </c>
      <c r="E6" s="6" t="s">
        <v>163</v>
      </c>
      <c r="F6" s="6"/>
      <c r="G6" s="6"/>
      <c r="H6" s="6"/>
      <c r="I6" s="6"/>
    </row>
    <row r="7" spans="1:9" ht="89.25" x14ac:dyDescent="0.2">
      <c r="A7" s="6">
        <v>6</v>
      </c>
      <c r="B7" s="6" t="s">
        <v>318</v>
      </c>
      <c r="C7" s="6"/>
      <c r="D7" s="6" t="s">
        <v>164</v>
      </c>
      <c r="E7" s="6" t="s">
        <v>165</v>
      </c>
      <c r="F7" s="6"/>
      <c r="G7" s="6"/>
      <c r="H7" s="6"/>
      <c r="I7" s="6"/>
    </row>
    <row r="8" spans="1:9" ht="76.5" x14ac:dyDescent="0.2">
      <c r="A8" s="6">
        <v>7</v>
      </c>
      <c r="B8" s="6" t="s">
        <v>319</v>
      </c>
      <c r="C8" s="6"/>
      <c r="D8" s="6"/>
      <c r="E8" s="6" t="s">
        <v>166</v>
      </c>
      <c r="F8" s="6" t="s">
        <v>167</v>
      </c>
      <c r="G8" s="6"/>
      <c r="H8" s="6"/>
      <c r="I8" s="6"/>
    </row>
    <row r="9" spans="1:9" ht="25.5" x14ac:dyDescent="0.2">
      <c r="A9" s="6">
        <v>8</v>
      </c>
      <c r="B9" s="6" t="s">
        <v>320</v>
      </c>
      <c r="C9" s="6"/>
      <c r="D9" s="6"/>
      <c r="E9" s="6" t="s">
        <v>159</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20</v>
      </c>
      <c r="F11" s="6"/>
      <c r="G11" s="6"/>
      <c r="H11" s="6"/>
      <c r="I11" s="6"/>
    </row>
    <row r="12" spans="1:9" ht="76.5" x14ac:dyDescent="0.2">
      <c r="A12" s="6">
        <v>11</v>
      </c>
      <c r="B12" s="6" t="s">
        <v>323</v>
      </c>
      <c r="C12" s="6"/>
      <c r="D12" s="6"/>
      <c r="E12" s="6" t="s">
        <v>21</v>
      </c>
      <c r="F12" s="6"/>
      <c r="G12" s="6"/>
      <c r="H12" s="6"/>
      <c r="I12" s="6"/>
    </row>
    <row r="13" spans="1:9" ht="76.5" x14ac:dyDescent="0.2">
      <c r="A13" s="6">
        <v>12</v>
      </c>
      <c r="B13" s="6" t="s">
        <v>324</v>
      </c>
      <c r="C13" s="6"/>
      <c r="D13" s="6"/>
      <c r="E13" s="6" t="s">
        <v>22</v>
      </c>
      <c r="F13" s="6"/>
      <c r="G13" s="6"/>
      <c r="H13" s="6"/>
      <c r="I13" s="6"/>
    </row>
    <row r="14" spans="1:9" ht="76.5" x14ac:dyDescent="0.2">
      <c r="A14" s="6">
        <v>13</v>
      </c>
      <c r="B14" s="6" t="s">
        <v>325</v>
      </c>
      <c r="C14" s="6"/>
      <c r="D14" s="6"/>
      <c r="E14" s="6" t="s">
        <v>26</v>
      </c>
      <c r="F14" s="6"/>
      <c r="G14" s="6"/>
      <c r="H14" s="6"/>
      <c r="I14" s="6"/>
    </row>
    <row r="15" spans="1:9" ht="76.5" x14ac:dyDescent="0.2">
      <c r="A15" s="6">
        <v>14</v>
      </c>
      <c r="B15" s="6" t="s">
        <v>326</v>
      </c>
      <c r="C15" s="6"/>
      <c r="D15" s="6"/>
      <c r="E15" s="6" t="s">
        <v>24</v>
      </c>
      <c r="F15" s="6"/>
      <c r="G15" s="6"/>
      <c r="H15" s="6"/>
      <c r="I15" s="6"/>
    </row>
    <row r="16" spans="1:9" ht="76.5" x14ac:dyDescent="0.2">
      <c r="A16" s="6">
        <v>15</v>
      </c>
      <c r="B16" s="6" t="s">
        <v>327</v>
      </c>
      <c r="C16" s="6"/>
      <c r="D16" s="6"/>
      <c r="E16" s="6" t="s">
        <v>25</v>
      </c>
      <c r="F16" s="6"/>
      <c r="G16" s="6"/>
      <c r="H16" s="6"/>
      <c r="I16" s="6"/>
    </row>
    <row r="17" spans="1:9" ht="76.5" x14ac:dyDescent="0.2">
      <c r="A17" s="6">
        <v>16</v>
      </c>
      <c r="B17" s="6" t="s">
        <v>328</v>
      </c>
      <c r="C17" s="6"/>
      <c r="D17" s="6"/>
      <c r="E17" s="6" t="s">
        <v>27</v>
      </c>
      <c r="F17" s="6"/>
      <c r="G17" s="6"/>
      <c r="H17" s="6"/>
      <c r="I17" s="6"/>
    </row>
    <row r="18" spans="1:9" ht="38.25" x14ac:dyDescent="0.2">
      <c r="A18" s="6">
        <v>17</v>
      </c>
      <c r="B18" s="6" t="s">
        <v>303</v>
      </c>
      <c r="C18" s="6"/>
      <c r="D18" s="6"/>
      <c r="E18" s="6" t="s">
        <v>168</v>
      </c>
      <c r="F18" s="6"/>
      <c r="G18" s="6" t="s">
        <v>158</v>
      </c>
      <c r="H18" s="6" t="s">
        <v>158</v>
      </c>
      <c r="I18" s="6" t="s">
        <v>158</v>
      </c>
    </row>
  </sheetData>
  <phoneticPr fontId="7" type="noConversion"/>
  <pageMargins left="0.75" right="0.75" top="1" bottom="1" header="0.4921259845" footer="0.492125984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zoomScaleNormal="100" workbookViewId="0">
      <selection activeCell="H16" sqref="H16"/>
    </sheetView>
  </sheetViews>
  <sheetFormatPr baseColWidth="10" defaultRowHeight="12.75" x14ac:dyDescent="0.2"/>
  <cols>
    <col min="1" max="1" width="14.140625" style="254" customWidth="1"/>
    <col min="2" max="2" width="16.7109375" style="254" customWidth="1"/>
    <col min="3" max="3" width="70.42578125" style="254" customWidth="1"/>
    <col min="4" max="4" width="11.5703125" style="254" customWidth="1"/>
    <col min="5" max="5" width="20.7109375" style="254" customWidth="1"/>
    <col min="6" max="7" width="5.7109375" style="264" customWidth="1"/>
    <col min="8" max="9" width="10.7109375" style="264" customWidth="1"/>
    <col min="10" max="10" width="7.7109375" style="254" customWidth="1"/>
    <col min="11" max="11" width="3.42578125" style="254" customWidth="1"/>
    <col min="12" max="12" width="33.42578125" style="254" customWidth="1"/>
    <col min="13" max="256" width="11.42578125" style="254"/>
    <col min="257" max="257" width="14.140625" style="254" customWidth="1"/>
    <col min="258" max="258" width="16.7109375" style="254" customWidth="1"/>
    <col min="259" max="259" width="70.42578125" style="254" customWidth="1"/>
    <col min="260" max="260" width="11.5703125" style="254" customWidth="1"/>
    <col min="261" max="261" width="20.7109375" style="254" customWidth="1"/>
    <col min="262" max="263" width="5.7109375" style="254" customWidth="1"/>
    <col min="264" max="265" width="10.7109375" style="254" customWidth="1"/>
    <col min="266" max="266" width="7.7109375" style="254" customWidth="1"/>
    <col min="267" max="267" width="3.42578125" style="254" customWidth="1"/>
    <col min="268" max="268" width="33.42578125" style="254" customWidth="1"/>
    <col min="269" max="512" width="11.42578125" style="254"/>
    <col min="513" max="513" width="14.140625" style="254" customWidth="1"/>
    <col min="514" max="514" width="16.7109375" style="254" customWidth="1"/>
    <col min="515" max="515" width="70.42578125" style="254" customWidth="1"/>
    <col min="516" max="516" width="11.5703125" style="254" customWidth="1"/>
    <col min="517" max="517" width="20.7109375" style="254" customWidth="1"/>
    <col min="518" max="519" width="5.7109375" style="254" customWidth="1"/>
    <col min="520" max="521" width="10.7109375" style="254" customWidth="1"/>
    <col min="522" max="522" width="7.7109375" style="254" customWidth="1"/>
    <col min="523" max="523" width="3.42578125" style="254" customWidth="1"/>
    <col min="524" max="524" width="33.42578125" style="254" customWidth="1"/>
    <col min="525" max="768" width="11.42578125" style="254"/>
    <col min="769" max="769" width="14.140625" style="254" customWidth="1"/>
    <col min="770" max="770" width="16.7109375" style="254" customWidth="1"/>
    <col min="771" max="771" width="70.42578125" style="254" customWidth="1"/>
    <col min="772" max="772" width="11.5703125" style="254" customWidth="1"/>
    <col min="773" max="773" width="20.7109375" style="254" customWidth="1"/>
    <col min="774" max="775" width="5.7109375" style="254" customWidth="1"/>
    <col min="776" max="777" width="10.7109375" style="254" customWidth="1"/>
    <col min="778" max="778" width="7.7109375" style="254" customWidth="1"/>
    <col min="779" max="779" width="3.42578125" style="254" customWidth="1"/>
    <col min="780" max="780" width="33.42578125" style="254" customWidth="1"/>
    <col min="781" max="1024" width="11.42578125" style="254"/>
    <col min="1025" max="1025" width="14.140625" style="254" customWidth="1"/>
    <col min="1026" max="1026" width="16.7109375" style="254" customWidth="1"/>
    <col min="1027" max="1027" width="70.42578125" style="254" customWidth="1"/>
    <col min="1028" max="1028" width="11.5703125" style="254" customWidth="1"/>
    <col min="1029" max="1029" width="20.7109375" style="254" customWidth="1"/>
    <col min="1030" max="1031" width="5.7109375" style="254" customWidth="1"/>
    <col min="1032" max="1033" width="10.7109375" style="254" customWidth="1"/>
    <col min="1034" max="1034" width="7.7109375" style="254" customWidth="1"/>
    <col min="1035" max="1035" width="3.42578125" style="254" customWidth="1"/>
    <col min="1036" max="1036" width="33.42578125" style="254" customWidth="1"/>
    <col min="1037" max="1280" width="11.42578125" style="254"/>
    <col min="1281" max="1281" width="14.140625" style="254" customWidth="1"/>
    <col min="1282" max="1282" width="16.7109375" style="254" customWidth="1"/>
    <col min="1283" max="1283" width="70.42578125" style="254" customWidth="1"/>
    <col min="1284" max="1284" width="11.5703125" style="254" customWidth="1"/>
    <col min="1285" max="1285" width="20.7109375" style="254" customWidth="1"/>
    <col min="1286" max="1287" width="5.7109375" style="254" customWidth="1"/>
    <col min="1288" max="1289" width="10.7109375" style="254" customWidth="1"/>
    <col min="1290" max="1290" width="7.7109375" style="254" customWidth="1"/>
    <col min="1291" max="1291" width="3.42578125" style="254" customWidth="1"/>
    <col min="1292" max="1292" width="33.42578125" style="254" customWidth="1"/>
    <col min="1293" max="1536" width="11.42578125" style="254"/>
    <col min="1537" max="1537" width="14.140625" style="254" customWidth="1"/>
    <col min="1538" max="1538" width="16.7109375" style="254" customWidth="1"/>
    <col min="1539" max="1539" width="70.42578125" style="254" customWidth="1"/>
    <col min="1540" max="1540" width="11.5703125" style="254" customWidth="1"/>
    <col min="1541" max="1541" width="20.7109375" style="254" customWidth="1"/>
    <col min="1542" max="1543" width="5.7109375" style="254" customWidth="1"/>
    <col min="1544" max="1545" width="10.7109375" style="254" customWidth="1"/>
    <col min="1546" max="1546" width="7.7109375" style="254" customWidth="1"/>
    <col min="1547" max="1547" width="3.42578125" style="254" customWidth="1"/>
    <col min="1548" max="1548" width="33.42578125" style="254" customWidth="1"/>
    <col min="1549" max="1792" width="11.42578125" style="254"/>
    <col min="1793" max="1793" width="14.140625" style="254" customWidth="1"/>
    <col min="1794" max="1794" width="16.7109375" style="254" customWidth="1"/>
    <col min="1795" max="1795" width="70.42578125" style="254" customWidth="1"/>
    <col min="1796" max="1796" width="11.5703125" style="254" customWidth="1"/>
    <col min="1797" max="1797" width="20.7109375" style="254" customWidth="1"/>
    <col min="1798" max="1799" width="5.7109375" style="254" customWidth="1"/>
    <col min="1800" max="1801" width="10.7109375" style="254" customWidth="1"/>
    <col min="1802" max="1802" width="7.7109375" style="254" customWidth="1"/>
    <col min="1803" max="1803" width="3.42578125" style="254" customWidth="1"/>
    <col min="1804" max="1804" width="33.42578125" style="254" customWidth="1"/>
    <col min="1805" max="2048" width="11.42578125" style="254"/>
    <col min="2049" max="2049" width="14.140625" style="254" customWidth="1"/>
    <col min="2050" max="2050" width="16.7109375" style="254" customWidth="1"/>
    <col min="2051" max="2051" width="70.42578125" style="254" customWidth="1"/>
    <col min="2052" max="2052" width="11.5703125" style="254" customWidth="1"/>
    <col min="2053" max="2053" width="20.7109375" style="254" customWidth="1"/>
    <col min="2054" max="2055" width="5.7109375" style="254" customWidth="1"/>
    <col min="2056" max="2057" width="10.7109375" style="254" customWidth="1"/>
    <col min="2058" max="2058" width="7.7109375" style="254" customWidth="1"/>
    <col min="2059" max="2059" width="3.42578125" style="254" customWidth="1"/>
    <col min="2060" max="2060" width="33.42578125" style="254" customWidth="1"/>
    <col min="2061" max="2304" width="11.42578125" style="254"/>
    <col min="2305" max="2305" width="14.140625" style="254" customWidth="1"/>
    <col min="2306" max="2306" width="16.7109375" style="254" customWidth="1"/>
    <col min="2307" max="2307" width="70.42578125" style="254" customWidth="1"/>
    <col min="2308" max="2308" width="11.5703125" style="254" customWidth="1"/>
    <col min="2309" max="2309" width="20.7109375" style="254" customWidth="1"/>
    <col min="2310" max="2311" width="5.7109375" style="254" customWidth="1"/>
    <col min="2312" max="2313" width="10.7109375" style="254" customWidth="1"/>
    <col min="2314" max="2314" width="7.7109375" style="254" customWidth="1"/>
    <col min="2315" max="2315" width="3.42578125" style="254" customWidth="1"/>
    <col min="2316" max="2316" width="33.42578125" style="254" customWidth="1"/>
    <col min="2317" max="2560" width="11.42578125" style="254"/>
    <col min="2561" max="2561" width="14.140625" style="254" customWidth="1"/>
    <col min="2562" max="2562" width="16.7109375" style="254" customWidth="1"/>
    <col min="2563" max="2563" width="70.42578125" style="254" customWidth="1"/>
    <col min="2564" max="2564" width="11.5703125" style="254" customWidth="1"/>
    <col min="2565" max="2565" width="20.7109375" style="254" customWidth="1"/>
    <col min="2566" max="2567" width="5.7109375" style="254" customWidth="1"/>
    <col min="2568" max="2569" width="10.7109375" style="254" customWidth="1"/>
    <col min="2570" max="2570" width="7.7109375" style="254" customWidth="1"/>
    <col min="2571" max="2571" width="3.42578125" style="254" customWidth="1"/>
    <col min="2572" max="2572" width="33.42578125" style="254" customWidth="1"/>
    <col min="2573" max="2816" width="11.42578125" style="254"/>
    <col min="2817" max="2817" width="14.140625" style="254" customWidth="1"/>
    <col min="2818" max="2818" width="16.7109375" style="254" customWidth="1"/>
    <col min="2819" max="2819" width="70.42578125" style="254" customWidth="1"/>
    <col min="2820" max="2820" width="11.5703125" style="254" customWidth="1"/>
    <col min="2821" max="2821" width="20.7109375" style="254" customWidth="1"/>
    <col min="2822" max="2823" width="5.7109375" style="254" customWidth="1"/>
    <col min="2824" max="2825" width="10.7109375" style="254" customWidth="1"/>
    <col min="2826" max="2826" width="7.7109375" style="254" customWidth="1"/>
    <col min="2827" max="2827" width="3.42578125" style="254" customWidth="1"/>
    <col min="2828" max="2828" width="33.42578125" style="254" customWidth="1"/>
    <col min="2829" max="3072" width="11.42578125" style="254"/>
    <col min="3073" max="3073" width="14.140625" style="254" customWidth="1"/>
    <col min="3074" max="3074" width="16.7109375" style="254" customWidth="1"/>
    <col min="3075" max="3075" width="70.42578125" style="254" customWidth="1"/>
    <col min="3076" max="3076" width="11.5703125" style="254" customWidth="1"/>
    <col min="3077" max="3077" width="20.7109375" style="254" customWidth="1"/>
    <col min="3078" max="3079" width="5.7109375" style="254" customWidth="1"/>
    <col min="3080" max="3081" width="10.7109375" style="254" customWidth="1"/>
    <col min="3082" max="3082" width="7.7109375" style="254" customWidth="1"/>
    <col min="3083" max="3083" width="3.42578125" style="254" customWidth="1"/>
    <col min="3084" max="3084" width="33.42578125" style="254" customWidth="1"/>
    <col min="3085" max="3328" width="11.42578125" style="254"/>
    <col min="3329" max="3329" width="14.140625" style="254" customWidth="1"/>
    <col min="3330" max="3330" width="16.7109375" style="254" customWidth="1"/>
    <col min="3331" max="3331" width="70.42578125" style="254" customWidth="1"/>
    <col min="3332" max="3332" width="11.5703125" style="254" customWidth="1"/>
    <col min="3333" max="3333" width="20.7109375" style="254" customWidth="1"/>
    <col min="3334" max="3335" width="5.7109375" style="254" customWidth="1"/>
    <col min="3336" max="3337" width="10.7109375" style="254" customWidth="1"/>
    <col min="3338" max="3338" width="7.7109375" style="254" customWidth="1"/>
    <col min="3339" max="3339" width="3.42578125" style="254" customWidth="1"/>
    <col min="3340" max="3340" width="33.42578125" style="254" customWidth="1"/>
    <col min="3341" max="3584" width="11.42578125" style="254"/>
    <col min="3585" max="3585" width="14.140625" style="254" customWidth="1"/>
    <col min="3586" max="3586" width="16.7109375" style="254" customWidth="1"/>
    <col min="3587" max="3587" width="70.42578125" style="254" customWidth="1"/>
    <col min="3588" max="3588" width="11.5703125" style="254" customWidth="1"/>
    <col min="3589" max="3589" width="20.7109375" style="254" customWidth="1"/>
    <col min="3590" max="3591" width="5.7109375" style="254" customWidth="1"/>
    <col min="3592" max="3593" width="10.7109375" style="254" customWidth="1"/>
    <col min="3594" max="3594" width="7.7109375" style="254" customWidth="1"/>
    <col min="3595" max="3595" width="3.42578125" style="254" customWidth="1"/>
    <col min="3596" max="3596" width="33.42578125" style="254" customWidth="1"/>
    <col min="3597" max="3840" width="11.42578125" style="254"/>
    <col min="3841" max="3841" width="14.140625" style="254" customWidth="1"/>
    <col min="3842" max="3842" width="16.7109375" style="254" customWidth="1"/>
    <col min="3843" max="3843" width="70.42578125" style="254" customWidth="1"/>
    <col min="3844" max="3844" width="11.5703125" style="254" customWidth="1"/>
    <col min="3845" max="3845" width="20.7109375" style="254" customWidth="1"/>
    <col min="3846" max="3847" width="5.7109375" style="254" customWidth="1"/>
    <col min="3848" max="3849" width="10.7109375" style="254" customWidth="1"/>
    <col min="3850" max="3850" width="7.7109375" style="254" customWidth="1"/>
    <col min="3851" max="3851" width="3.42578125" style="254" customWidth="1"/>
    <col min="3852" max="3852" width="33.42578125" style="254" customWidth="1"/>
    <col min="3853" max="4096" width="11.42578125" style="254"/>
    <col min="4097" max="4097" width="14.140625" style="254" customWidth="1"/>
    <col min="4098" max="4098" width="16.7109375" style="254" customWidth="1"/>
    <col min="4099" max="4099" width="70.42578125" style="254" customWidth="1"/>
    <col min="4100" max="4100" width="11.5703125" style="254" customWidth="1"/>
    <col min="4101" max="4101" width="20.7109375" style="254" customWidth="1"/>
    <col min="4102" max="4103" width="5.7109375" style="254" customWidth="1"/>
    <col min="4104" max="4105" width="10.7109375" style="254" customWidth="1"/>
    <col min="4106" max="4106" width="7.7109375" style="254" customWidth="1"/>
    <col min="4107" max="4107" width="3.42578125" style="254" customWidth="1"/>
    <col min="4108" max="4108" width="33.42578125" style="254" customWidth="1"/>
    <col min="4109" max="4352" width="11.42578125" style="254"/>
    <col min="4353" max="4353" width="14.140625" style="254" customWidth="1"/>
    <col min="4354" max="4354" width="16.7109375" style="254" customWidth="1"/>
    <col min="4355" max="4355" width="70.42578125" style="254" customWidth="1"/>
    <col min="4356" max="4356" width="11.5703125" style="254" customWidth="1"/>
    <col min="4357" max="4357" width="20.7109375" style="254" customWidth="1"/>
    <col min="4358" max="4359" width="5.7109375" style="254" customWidth="1"/>
    <col min="4360" max="4361" width="10.7109375" style="254" customWidth="1"/>
    <col min="4362" max="4362" width="7.7109375" style="254" customWidth="1"/>
    <col min="4363" max="4363" width="3.42578125" style="254" customWidth="1"/>
    <col min="4364" max="4364" width="33.42578125" style="254" customWidth="1"/>
    <col min="4365" max="4608" width="11.42578125" style="254"/>
    <col min="4609" max="4609" width="14.140625" style="254" customWidth="1"/>
    <col min="4610" max="4610" width="16.7109375" style="254" customWidth="1"/>
    <col min="4611" max="4611" width="70.42578125" style="254" customWidth="1"/>
    <col min="4612" max="4612" width="11.5703125" style="254" customWidth="1"/>
    <col min="4613" max="4613" width="20.7109375" style="254" customWidth="1"/>
    <col min="4614" max="4615" width="5.7109375" style="254" customWidth="1"/>
    <col min="4616" max="4617" width="10.7109375" style="254" customWidth="1"/>
    <col min="4618" max="4618" width="7.7109375" style="254" customWidth="1"/>
    <col min="4619" max="4619" width="3.42578125" style="254" customWidth="1"/>
    <col min="4620" max="4620" width="33.42578125" style="254" customWidth="1"/>
    <col min="4621" max="4864" width="11.42578125" style="254"/>
    <col min="4865" max="4865" width="14.140625" style="254" customWidth="1"/>
    <col min="4866" max="4866" width="16.7109375" style="254" customWidth="1"/>
    <col min="4867" max="4867" width="70.42578125" style="254" customWidth="1"/>
    <col min="4868" max="4868" width="11.5703125" style="254" customWidth="1"/>
    <col min="4869" max="4869" width="20.7109375" style="254" customWidth="1"/>
    <col min="4870" max="4871" width="5.7109375" style="254" customWidth="1"/>
    <col min="4872" max="4873" width="10.7109375" style="254" customWidth="1"/>
    <col min="4874" max="4874" width="7.7109375" style="254" customWidth="1"/>
    <col min="4875" max="4875" width="3.42578125" style="254" customWidth="1"/>
    <col min="4876" max="4876" width="33.42578125" style="254" customWidth="1"/>
    <col min="4877" max="5120" width="11.42578125" style="254"/>
    <col min="5121" max="5121" width="14.140625" style="254" customWidth="1"/>
    <col min="5122" max="5122" width="16.7109375" style="254" customWidth="1"/>
    <col min="5123" max="5123" width="70.42578125" style="254" customWidth="1"/>
    <col min="5124" max="5124" width="11.5703125" style="254" customWidth="1"/>
    <col min="5125" max="5125" width="20.7109375" style="254" customWidth="1"/>
    <col min="5126" max="5127" width="5.7109375" style="254" customWidth="1"/>
    <col min="5128" max="5129" width="10.7109375" style="254" customWidth="1"/>
    <col min="5130" max="5130" width="7.7109375" style="254" customWidth="1"/>
    <col min="5131" max="5131" width="3.42578125" style="254" customWidth="1"/>
    <col min="5132" max="5132" width="33.42578125" style="254" customWidth="1"/>
    <col min="5133" max="5376" width="11.42578125" style="254"/>
    <col min="5377" max="5377" width="14.140625" style="254" customWidth="1"/>
    <col min="5378" max="5378" width="16.7109375" style="254" customWidth="1"/>
    <col min="5379" max="5379" width="70.42578125" style="254" customWidth="1"/>
    <col min="5380" max="5380" width="11.5703125" style="254" customWidth="1"/>
    <col min="5381" max="5381" width="20.7109375" style="254" customWidth="1"/>
    <col min="5382" max="5383" width="5.7109375" style="254" customWidth="1"/>
    <col min="5384" max="5385" width="10.7109375" style="254" customWidth="1"/>
    <col min="5386" max="5386" width="7.7109375" style="254" customWidth="1"/>
    <col min="5387" max="5387" width="3.42578125" style="254" customWidth="1"/>
    <col min="5388" max="5388" width="33.42578125" style="254" customWidth="1"/>
    <col min="5389" max="5632" width="11.42578125" style="254"/>
    <col min="5633" max="5633" width="14.140625" style="254" customWidth="1"/>
    <col min="5634" max="5634" width="16.7109375" style="254" customWidth="1"/>
    <col min="5635" max="5635" width="70.42578125" style="254" customWidth="1"/>
    <col min="5636" max="5636" width="11.5703125" style="254" customWidth="1"/>
    <col min="5637" max="5637" width="20.7109375" style="254" customWidth="1"/>
    <col min="5638" max="5639" width="5.7109375" style="254" customWidth="1"/>
    <col min="5640" max="5641" width="10.7109375" style="254" customWidth="1"/>
    <col min="5642" max="5642" width="7.7109375" style="254" customWidth="1"/>
    <col min="5643" max="5643" width="3.42578125" style="254" customWidth="1"/>
    <col min="5644" max="5644" width="33.42578125" style="254" customWidth="1"/>
    <col min="5645" max="5888" width="11.42578125" style="254"/>
    <col min="5889" max="5889" width="14.140625" style="254" customWidth="1"/>
    <col min="5890" max="5890" width="16.7109375" style="254" customWidth="1"/>
    <col min="5891" max="5891" width="70.42578125" style="254" customWidth="1"/>
    <col min="5892" max="5892" width="11.5703125" style="254" customWidth="1"/>
    <col min="5893" max="5893" width="20.7109375" style="254" customWidth="1"/>
    <col min="5894" max="5895" width="5.7109375" style="254" customWidth="1"/>
    <col min="5896" max="5897" width="10.7109375" style="254" customWidth="1"/>
    <col min="5898" max="5898" width="7.7109375" style="254" customWidth="1"/>
    <col min="5899" max="5899" width="3.42578125" style="254" customWidth="1"/>
    <col min="5900" max="5900" width="33.42578125" style="254" customWidth="1"/>
    <col min="5901" max="6144" width="11.42578125" style="254"/>
    <col min="6145" max="6145" width="14.140625" style="254" customWidth="1"/>
    <col min="6146" max="6146" width="16.7109375" style="254" customWidth="1"/>
    <col min="6147" max="6147" width="70.42578125" style="254" customWidth="1"/>
    <col min="6148" max="6148" width="11.5703125" style="254" customWidth="1"/>
    <col min="6149" max="6149" width="20.7109375" style="254" customWidth="1"/>
    <col min="6150" max="6151" width="5.7109375" style="254" customWidth="1"/>
    <col min="6152" max="6153" width="10.7109375" style="254" customWidth="1"/>
    <col min="6154" max="6154" width="7.7109375" style="254" customWidth="1"/>
    <col min="6155" max="6155" width="3.42578125" style="254" customWidth="1"/>
    <col min="6156" max="6156" width="33.42578125" style="254" customWidth="1"/>
    <col min="6157" max="6400" width="11.42578125" style="254"/>
    <col min="6401" max="6401" width="14.140625" style="254" customWidth="1"/>
    <col min="6402" max="6402" width="16.7109375" style="254" customWidth="1"/>
    <col min="6403" max="6403" width="70.42578125" style="254" customWidth="1"/>
    <col min="6404" max="6404" width="11.5703125" style="254" customWidth="1"/>
    <col min="6405" max="6405" width="20.7109375" style="254" customWidth="1"/>
    <col min="6406" max="6407" width="5.7109375" style="254" customWidth="1"/>
    <col min="6408" max="6409" width="10.7109375" style="254" customWidth="1"/>
    <col min="6410" max="6410" width="7.7109375" style="254" customWidth="1"/>
    <col min="6411" max="6411" width="3.42578125" style="254" customWidth="1"/>
    <col min="6412" max="6412" width="33.42578125" style="254" customWidth="1"/>
    <col min="6413" max="6656" width="11.42578125" style="254"/>
    <col min="6657" max="6657" width="14.140625" style="254" customWidth="1"/>
    <col min="6658" max="6658" width="16.7109375" style="254" customWidth="1"/>
    <col min="6659" max="6659" width="70.42578125" style="254" customWidth="1"/>
    <col min="6660" max="6660" width="11.5703125" style="254" customWidth="1"/>
    <col min="6661" max="6661" width="20.7109375" style="254" customWidth="1"/>
    <col min="6662" max="6663" width="5.7109375" style="254" customWidth="1"/>
    <col min="6664" max="6665" width="10.7109375" style="254" customWidth="1"/>
    <col min="6666" max="6666" width="7.7109375" style="254" customWidth="1"/>
    <col min="6667" max="6667" width="3.42578125" style="254" customWidth="1"/>
    <col min="6668" max="6668" width="33.42578125" style="254" customWidth="1"/>
    <col min="6669" max="6912" width="11.42578125" style="254"/>
    <col min="6913" max="6913" width="14.140625" style="254" customWidth="1"/>
    <col min="6914" max="6914" width="16.7109375" style="254" customWidth="1"/>
    <col min="6915" max="6915" width="70.42578125" style="254" customWidth="1"/>
    <col min="6916" max="6916" width="11.5703125" style="254" customWidth="1"/>
    <col min="6917" max="6917" width="20.7109375" style="254" customWidth="1"/>
    <col min="6918" max="6919" width="5.7109375" style="254" customWidth="1"/>
    <col min="6920" max="6921" width="10.7109375" style="254" customWidth="1"/>
    <col min="6922" max="6922" width="7.7109375" style="254" customWidth="1"/>
    <col min="6923" max="6923" width="3.42578125" style="254" customWidth="1"/>
    <col min="6924" max="6924" width="33.42578125" style="254" customWidth="1"/>
    <col min="6925" max="7168" width="11.42578125" style="254"/>
    <col min="7169" max="7169" width="14.140625" style="254" customWidth="1"/>
    <col min="7170" max="7170" width="16.7109375" style="254" customWidth="1"/>
    <col min="7171" max="7171" width="70.42578125" style="254" customWidth="1"/>
    <col min="7172" max="7172" width="11.5703125" style="254" customWidth="1"/>
    <col min="7173" max="7173" width="20.7109375" style="254" customWidth="1"/>
    <col min="7174" max="7175" width="5.7109375" style="254" customWidth="1"/>
    <col min="7176" max="7177" width="10.7109375" style="254" customWidth="1"/>
    <col min="7178" max="7178" width="7.7109375" style="254" customWidth="1"/>
    <col min="7179" max="7179" width="3.42578125" style="254" customWidth="1"/>
    <col min="7180" max="7180" width="33.42578125" style="254" customWidth="1"/>
    <col min="7181" max="7424" width="11.42578125" style="254"/>
    <col min="7425" max="7425" width="14.140625" style="254" customWidth="1"/>
    <col min="7426" max="7426" width="16.7109375" style="254" customWidth="1"/>
    <col min="7427" max="7427" width="70.42578125" style="254" customWidth="1"/>
    <col min="7428" max="7428" width="11.5703125" style="254" customWidth="1"/>
    <col min="7429" max="7429" width="20.7109375" style="254" customWidth="1"/>
    <col min="7430" max="7431" width="5.7109375" style="254" customWidth="1"/>
    <col min="7432" max="7433" width="10.7109375" style="254" customWidth="1"/>
    <col min="7434" max="7434" width="7.7109375" style="254" customWidth="1"/>
    <col min="7435" max="7435" width="3.42578125" style="254" customWidth="1"/>
    <col min="7436" max="7436" width="33.42578125" style="254" customWidth="1"/>
    <col min="7437" max="7680" width="11.42578125" style="254"/>
    <col min="7681" max="7681" width="14.140625" style="254" customWidth="1"/>
    <col min="7682" max="7682" width="16.7109375" style="254" customWidth="1"/>
    <col min="7683" max="7683" width="70.42578125" style="254" customWidth="1"/>
    <col min="7684" max="7684" width="11.5703125" style="254" customWidth="1"/>
    <col min="7685" max="7685" width="20.7109375" style="254" customWidth="1"/>
    <col min="7686" max="7687" width="5.7109375" style="254" customWidth="1"/>
    <col min="7688" max="7689" width="10.7109375" style="254" customWidth="1"/>
    <col min="7690" max="7690" width="7.7109375" style="254" customWidth="1"/>
    <col min="7691" max="7691" width="3.42578125" style="254" customWidth="1"/>
    <col min="7692" max="7692" width="33.42578125" style="254" customWidth="1"/>
    <col min="7693" max="7936" width="11.42578125" style="254"/>
    <col min="7937" max="7937" width="14.140625" style="254" customWidth="1"/>
    <col min="7938" max="7938" width="16.7109375" style="254" customWidth="1"/>
    <col min="7939" max="7939" width="70.42578125" style="254" customWidth="1"/>
    <col min="7940" max="7940" width="11.5703125" style="254" customWidth="1"/>
    <col min="7941" max="7941" width="20.7109375" style="254" customWidth="1"/>
    <col min="7942" max="7943" width="5.7109375" style="254" customWidth="1"/>
    <col min="7944" max="7945" width="10.7109375" style="254" customWidth="1"/>
    <col min="7946" max="7946" width="7.7109375" style="254" customWidth="1"/>
    <col min="7947" max="7947" width="3.42578125" style="254" customWidth="1"/>
    <col min="7948" max="7948" width="33.42578125" style="254" customWidth="1"/>
    <col min="7949" max="8192" width="11.42578125" style="254"/>
    <col min="8193" max="8193" width="14.140625" style="254" customWidth="1"/>
    <col min="8194" max="8194" width="16.7109375" style="254" customWidth="1"/>
    <col min="8195" max="8195" width="70.42578125" style="254" customWidth="1"/>
    <col min="8196" max="8196" width="11.5703125" style="254" customWidth="1"/>
    <col min="8197" max="8197" width="20.7109375" style="254" customWidth="1"/>
    <col min="8198" max="8199" width="5.7109375" style="254" customWidth="1"/>
    <col min="8200" max="8201" width="10.7109375" style="254" customWidth="1"/>
    <col min="8202" max="8202" width="7.7109375" style="254" customWidth="1"/>
    <col min="8203" max="8203" width="3.42578125" style="254" customWidth="1"/>
    <col min="8204" max="8204" width="33.42578125" style="254" customWidth="1"/>
    <col min="8205" max="8448" width="11.42578125" style="254"/>
    <col min="8449" max="8449" width="14.140625" style="254" customWidth="1"/>
    <col min="8450" max="8450" width="16.7109375" style="254" customWidth="1"/>
    <col min="8451" max="8451" width="70.42578125" style="254" customWidth="1"/>
    <col min="8452" max="8452" width="11.5703125" style="254" customWidth="1"/>
    <col min="8453" max="8453" width="20.7109375" style="254" customWidth="1"/>
    <col min="8454" max="8455" width="5.7109375" style="254" customWidth="1"/>
    <col min="8456" max="8457" width="10.7109375" style="254" customWidth="1"/>
    <col min="8458" max="8458" width="7.7109375" style="254" customWidth="1"/>
    <col min="8459" max="8459" width="3.42578125" style="254" customWidth="1"/>
    <col min="8460" max="8460" width="33.42578125" style="254" customWidth="1"/>
    <col min="8461" max="8704" width="11.42578125" style="254"/>
    <col min="8705" max="8705" width="14.140625" style="254" customWidth="1"/>
    <col min="8706" max="8706" width="16.7109375" style="254" customWidth="1"/>
    <col min="8707" max="8707" width="70.42578125" style="254" customWidth="1"/>
    <col min="8708" max="8708" width="11.5703125" style="254" customWidth="1"/>
    <col min="8709" max="8709" width="20.7109375" style="254" customWidth="1"/>
    <col min="8710" max="8711" width="5.7109375" style="254" customWidth="1"/>
    <col min="8712" max="8713" width="10.7109375" style="254" customWidth="1"/>
    <col min="8714" max="8714" width="7.7109375" style="254" customWidth="1"/>
    <col min="8715" max="8715" width="3.42578125" style="254" customWidth="1"/>
    <col min="8716" max="8716" width="33.42578125" style="254" customWidth="1"/>
    <col min="8717" max="8960" width="11.42578125" style="254"/>
    <col min="8961" max="8961" width="14.140625" style="254" customWidth="1"/>
    <col min="8962" max="8962" width="16.7109375" style="254" customWidth="1"/>
    <col min="8963" max="8963" width="70.42578125" style="254" customWidth="1"/>
    <col min="8964" max="8964" width="11.5703125" style="254" customWidth="1"/>
    <col min="8965" max="8965" width="20.7109375" style="254" customWidth="1"/>
    <col min="8966" max="8967" width="5.7109375" style="254" customWidth="1"/>
    <col min="8968" max="8969" width="10.7109375" style="254" customWidth="1"/>
    <col min="8970" max="8970" width="7.7109375" style="254" customWidth="1"/>
    <col min="8971" max="8971" width="3.42578125" style="254" customWidth="1"/>
    <col min="8972" max="8972" width="33.42578125" style="254" customWidth="1"/>
    <col min="8973" max="9216" width="11.42578125" style="254"/>
    <col min="9217" max="9217" width="14.140625" style="254" customWidth="1"/>
    <col min="9218" max="9218" width="16.7109375" style="254" customWidth="1"/>
    <col min="9219" max="9219" width="70.42578125" style="254" customWidth="1"/>
    <col min="9220" max="9220" width="11.5703125" style="254" customWidth="1"/>
    <col min="9221" max="9221" width="20.7109375" style="254" customWidth="1"/>
    <col min="9222" max="9223" width="5.7109375" style="254" customWidth="1"/>
    <col min="9224" max="9225" width="10.7109375" style="254" customWidth="1"/>
    <col min="9226" max="9226" width="7.7109375" style="254" customWidth="1"/>
    <col min="9227" max="9227" width="3.42578125" style="254" customWidth="1"/>
    <col min="9228" max="9228" width="33.42578125" style="254" customWidth="1"/>
    <col min="9229" max="9472" width="11.42578125" style="254"/>
    <col min="9473" max="9473" width="14.140625" style="254" customWidth="1"/>
    <col min="9474" max="9474" width="16.7109375" style="254" customWidth="1"/>
    <col min="9475" max="9475" width="70.42578125" style="254" customWidth="1"/>
    <col min="9476" max="9476" width="11.5703125" style="254" customWidth="1"/>
    <col min="9477" max="9477" width="20.7109375" style="254" customWidth="1"/>
    <col min="9478" max="9479" width="5.7109375" style="254" customWidth="1"/>
    <col min="9480" max="9481" width="10.7109375" style="254" customWidth="1"/>
    <col min="9482" max="9482" width="7.7109375" style="254" customWidth="1"/>
    <col min="9483" max="9483" width="3.42578125" style="254" customWidth="1"/>
    <col min="9484" max="9484" width="33.42578125" style="254" customWidth="1"/>
    <col min="9485" max="9728" width="11.42578125" style="254"/>
    <col min="9729" max="9729" width="14.140625" style="254" customWidth="1"/>
    <col min="9730" max="9730" width="16.7109375" style="254" customWidth="1"/>
    <col min="9731" max="9731" width="70.42578125" style="254" customWidth="1"/>
    <col min="9732" max="9732" width="11.5703125" style="254" customWidth="1"/>
    <col min="9733" max="9733" width="20.7109375" style="254" customWidth="1"/>
    <col min="9734" max="9735" width="5.7109375" style="254" customWidth="1"/>
    <col min="9736" max="9737" width="10.7109375" style="254" customWidth="1"/>
    <col min="9738" max="9738" width="7.7109375" style="254" customWidth="1"/>
    <col min="9739" max="9739" width="3.42578125" style="254" customWidth="1"/>
    <col min="9740" max="9740" width="33.42578125" style="254" customWidth="1"/>
    <col min="9741" max="9984" width="11.42578125" style="254"/>
    <col min="9985" max="9985" width="14.140625" style="254" customWidth="1"/>
    <col min="9986" max="9986" width="16.7109375" style="254" customWidth="1"/>
    <col min="9987" max="9987" width="70.42578125" style="254" customWidth="1"/>
    <col min="9988" max="9988" width="11.5703125" style="254" customWidth="1"/>
    <col min="9989" max="9989" width="20.7109375" style="254" customWidth="1"/>
    <col min="9990" max="9991" width="5.7109375" style="254" customWidth="1"/>
    <col min="9992" max="9993" width="10.7109375" style="254" customWidth="1"/>
    <col min="9994" max="9994" width="7.7109375" style="254" customWidth="1"/>
    <col min="9995" max="9995" width="3.42578125" style="254" customWidth="1"/>
    <col min="9996" max="9996" width="33.42578125" style="254" customWidth="1"/>
    <col min="9997" max="10240" width="11.42578125" style="254"/>
    <col min="10241" max="10241" width="14.140625" style="254" customWidth="1"/>
    <col min="10242" max="10242" width="16.7109375" style="254" customWidth="1"/>
    <col min="10243" max="10243" width="70.42578125" style="254" customWidth="1"/>
    <col min="10244" max="10244" width="11.5703125" style="254" customWidth="1"/>
    <col min="10245" max="10245" width="20.7109375" style="254" customWidth="1"/>
    <col min="10246" max="10247" width="5.7109375" style="254" customWidth="1"/>
    <col min="10248" max="10249" width="10.7109375" style="254" customWidth="1"/>
    <col min="10250" max="10250" width="7.7109375" style="254" customWidth="1"/>
    <col min="10251" max="10251" width="3.42578125" style="254" customWidth="1"/>
    <col min="10252" max="10252" width="33.42578125" style="254" customWidth="1"/>
    <col min="10253" max="10496" width="11.42578125" style="254"/>
    <col min="10497" max="10497" width="14.140625" style="254" customWidth="1"/>
    <col min="10498" max="10498" width="16.7109375" style="254" customWidth="1"/>
    <col min="10499" max="10499" width="70.42578125" style="254" customWidth="1"/>
    <col min="10500" max="10500" width="11.5703125" style="254" customWidth="1"/>
    <col min="10501" max="10501" width="20.7109375" style="254" customWidth="1"/>
    <col min="10502" max="10503" width="5.7109375" style="254" customWidth="1"/>
    <col min="10504" max="10505" width="10.7109375" style="254" customWidth="1"/>
    <col min="10506" max="10506" width="7.7109375" style="254" customWidth="1"/>
    <col min="10507" max="10507" width="3.42578125" style="254" customWidth="1"/>
    <col min="10508" max="10508" width="33.42578125" style="254" customWidth="1"/>
    <col min="10509" max="10752" width="11.42578125" style="254"/>
    <col min="10753" max="10753" width="14.140625" style="254" customWidth="1"/>
    <col min="10754" max="10754" width="16.7109375" style="254" customWidth="1"/>
    <col min="10755" max="10755" width="70.42578125" style="254" customWidth="1"/>
    <col min="10756" max="10756" width="11.5703125" style="254" customWidth="1"/>
    <col min="10757" max="10757" width="20.7109375" style="254" customWidth="1"/>
    <col min="10758" max="10759" width="5.7109375" style="254" customWidth="1"/>
    <col min="10760" max="10761" width="10.7109375" style="254" customWidth="1"/>
    <col min="10762" max="10762" width="7.7109375" style="254" customWidth="1"/>
    <col min="10763" max="10763" width="3.42578125" style="254" customWidth="1"/>
    <col min="10764" max="10764" width="33.42578125" style="254" customWidth="1"/>
    <col min="10765" max="11008" width="11.42578125" style="254"/>
    <col min="11009" max="11009" width="14.140625" style="254" customWidth="1"/>
    <col min="11010" max="11010" width="16.7109375" style="254" customWidth="1"/>
    <col min="11011" max="11011" width="70.42578125" style="254" customWidth="1"/>
    <col min="11012" max="11012" width="11.5703125" style="254" customWidth="1"/>
    <col min="11013" max="11013" width="20.7109375" style="254" customWidth="1"/>
    <col min="11014" max="11015" width="5.7109375" style="254" customWidth="1"/>
    <col min="11016" max="11017" width="10.7109375" style="254" customWidth="1"/>
    <col min="11018" max="11018" width="7.7109375" style="254" customWidth="1"/>
    <col min="11019" max="11019" width="3.42578125" style="254" customWidth="1"/>
    <col min="11020" max="11020" width="33.42578125" style="254" customWidth="1"/>
    <col min="11021" max="11264" width="11.42578125" style="254"/>
    <col min="11265" max="11265" width="14.140625" style="254" customWidth="1"/>
    <col min="11266" max="11266" width="16.7109375" style="254" customWidth="1"/>
    <col min="11267" max="11267" width="70.42578125" style="254" customWidth="1"/>
    <col min="11268" max="11268" width="11.5703125" style="254" customWidth="1"/>
    <col min="11269" max="11269" width="20.7109375" style="254" customWidth="1"/>
    <col min="11270" max="11271" width="5.7109375" style="254" customWidth="1"/>
    <col min="11272" max="11273" width="10.7109375" style="254" customWidth="1"/>
    <col min="11274" max="11274" width="7.7109375" style="254" customWidth="1"/>
    <col min="11275" max="11275" width="3.42578125" style="254" customWidth="1"/>
    <col min="11276" max="11276" width="33.42578125" style="254" customWidth="1"/>
    <col min="11277" max="11520" width="11.42578125" style="254"/>
    <col min="11521" max="11521" width="14.140625" style="254" customWidth="1"/>
    <col min="11522" max="11522" width="16.7109375" style="254" customWidth="1"/>
    <col min="11523" max="11523" width="70.42578125" style="254" customWidth="1"/>
    <col min="11524" max="11524" width="11.5703125" style="254" customWidth="1"/>
    <col min="11525" max="11525" width="20.7109375" style="254" customWidth="1"/>
    <col min="11526" max="11527" width="5.7109375" style="254" customWidth="1"/>
    <col min="11528" max="11529" width="10.7109375" style="254" customWidth="1"/>
    <col min="11530" max="11530" width="7.7109375" style="254" customWidth="1"/>
    <col min="11531" max="11531" width="3.42578125" style="254" customWidth="1"/>
    <col min="11532" max="11532" width="33.42578125" style="254" customWidth="1"/>
    <col min="11533" max="11776" width="11.42578125" style="254"/>
    <col min="11777" max="11777" width="14.140625" style="254" customWidth="1"/>
    <col min="11778" max="11778" width="16.7109375" style="254" customWidth="1"/>
    <col min="11779" max="11779" width="70.42578125" style="254" customWidth="1"/>
    <col min="11780" max="11780" width="11.5703125" style="254" customWidth="1"/>
    <col min="11781" max="11781" width="20.7109375" style="254" customWidth="1"/>
    <col min="11782" max="11783" width="5.7109375" style="254" customWidth="1"/>
    <col min="11784" max="11785" width="10.7109375" style="254" customWidth="1"/>
    <col min="11786" max="11786" width="7.7109375" style="254" customWidth="1"/>
    <col min="11787" max="11787" width="3.42578125" style="254" customWidth="1"/>
    <col min="11788" max="11788" width="33.42578125" style="254" customWidth="1"/>
    <col min="11789" max="12032" width="11.42578125" style="254"/>
    <col min="12033" max="12033" width="14.140625" style="254" customWidth="1"/>
    <col min="12034" max="12034" width="16.7109375" style="254" customWidth="1"/>
    <col min="12035" max="12035" width="70.42578125" style="254" customWidth="1"/>
    <col min="12036" max="12036" width="11.5703125" style="254" customWidth="1"/>
    <col min="12037" max="12037" width="20.7109375" style="254" customWidth="1"/>
    <col min="12038" max="12039" width="5.7109375" style="254" customWidth="1"/>
    <col min="12040" max="12041" width="10.7109375" style="254" customWidth="1"/>
    <col min="12042" max="12042" width="7.7109375" style="254" customWidth="1"/>
    <col min="12043" max="12043" width="3.42578125" style="254" customWidth="1"/>
    <col min="12044" max="12044" width="33.42578125" style="254" customWidth="1"/>
    <col min="12045" max="12288" width="11.42578125" style="254"/>
    <col min="12289" max="12289" width="14.140625" style="254" customWidth="1"/>
    <col min="12290" max="12290" width="16.7109375" style="254" customWidth="1"/>
    <col min="12291" max="12291" width="70.42578125" style="254" customWidth="1"/>
    <col min="12292" max="12292" width="11.5703125" style="254" customWidth="1"/>
    <col min="12293" max="12293" width="20.7109375" style="254" customWidth="1"/>
    <col min="12294" max="12295" width="5.7109375" style="254" customWidth="1"/>
    <col min="12296" max="12297" width="10.7109375" style="254" customWidth="1"/>
    <col min="12298" max="12298" width="7.7109375" style="254" customWidth="1"/>
    <col min="12299" max="12299" width="3.42578125" style="254" customWidth="1"/>
    <col min="12300" max="12300" width="33.42578125" style="254" customWidth="1"/>
    <col min="12301" max="12544" width="11.42578125" style="254"/>
    <col min="12545" max="12545" width="14.140625" style="254" customWidth="1"/>
    <col min="12546" max="12546" width="16.7109375" style="254" customWidth="1"/>
    <col min="12547" max="12547" width="70.42578125" style="254" customWidth="1"/>
    <col min="12548" max="12548" width="11.5703125" style="254" customWidth="1"/>
    <col min="12549" max="12549" width="20.7109375" style="254" customWidth="1"/>
    <col min="12550" max="12551" width="5.7109375" style="254" customWidth="1"/>
    <col min="12552" max="12553" width="10.7109375" style="254" customWidth="1"/>
    <col min="12554" max="12554" width="7.7109375" style="254" customWidth="1"/>
    <col min="12555" max="12555" width="3.42578125" style="254" customWidth="1"/>
    <col min="12556" max="12556" width="33.42578125" style="254" customWidth="1"/>
    <col min="12557" max="12800" width="11.42578125" style="254"/>
    <col min="12801" max="12801" width="14.140625" style="254" customWidth="1"/>
    <col min="12802" max="12802" width="16.7109375" style="254" customWidth="1"/>
    <col min="12803" max="12803" width="70.42578125" style="254" customWidth="1"/>
    <col min="12804" max="12804" width="11.5703125" style="254" customWidth="1"/>
    <col min="12805" max="12805" width="20.7109375" style="254" customWidth="1"/>
    <col min="12806" max="12807" width="5.7109375" style="254" customWidth="1"/>
    <col min="12808" max="12809" width="10.7109375" style="254" customWidth="1"/>
    <col min="12810" max="12810" width="7.7109375" style="254" customWidth="1"/>
    <col min="12811" max="12811" width="3.42578125" style="254" customWidth="1"/>
    <col min="12812" max="12812" width="33.42578125" style="254" customWidth="1"/>
    <col min="12813" max="13056" width="11.42578125" style="254"/>
    <col min="13057" max="13057" width="14.140625" style="254" customWidth="1"/>
    <col min="13058" max="13058" width="16.7109375" style="254" customWidth="1"/>
    <col min="13059" max="13059" width="70.42578125" style="254" customWidth="1"/>
    <col min="13060" max="13060" width="11.5703125" style="254" customWidth="1"/>
    <col min="13061" max="13061" width="20.7109375" style="254" customWidth="1"/>
    <col min="13062" max="13063" width="5.7109375" style="254" customWidth="1"/>
    <col min="13064" max="13065" width="10.7109375" style="254" customWidth="1"/>
    <col min="13066" max="13066" width="7.7109375" style="254" customWidth="1"/>
    <col min="13067" max="13067" width="3.42578125" style="254" customWidth="1"/>
    <col min="13068" max="13068" width="33.42578125" style="254" customWidth="1"/>
    <col min="13069" max="13312" width="11.42578125" style="254"/>
    <col min="13313" max="13313" width="14.140625" style="254" customWidth="1"/>
    <col min="13314" max="13314" width="16.7109375" style="254" customWidth="1"/>
    <col min="13315" max="13315" width="70.42578125" style="254" customWidth="1"/>
    <col min="13316" max="13316" width="11.5703125" style="254" customWidth="1"/>
    <col min="13317" max="13317" width="20.7109375" style="254" customWidth="1"/>
    <col min="13318" max="13319" width="5.7109375" style="254" customWidth="1"/>
    <col min="13320" max="13321" width="10.7109375" style="254" customWidth="1"/>
    <col min="13322" max="13322" width="7.7109375" style="254" customWidth="1"/>
    <col min="13323" max="13323" width="3.42578125" style="254" customWidth="1"/>
    <col min="13324" max="13324" width="33.42578125" style="254" customWidth="1"/>
    <col min="13325" max="13568" width="11.42578125" style="254"/>
    <col min="13569" max="13569" width="14.140625" style="254" customWidth="1"/>
    <col min="13570" max="13570" width="16.7109375" style="254" customWidth="1"/>
    <col min="13571" max="13571" width="70.42578125" style="254" customWidth="1"/>
    <col min="13572" max="13572" width="11.5703125" style="254" customWidth="1"/>
    <col min="13573" max="13573" width="20.7109375" style="254" customWidth="1"/>
    <col min="13574" max="13575" width="5.7109375" style="254" customWidth="1"/>
    <col min="13576" max="13577" width="10.7109375" style="254" customWidth="1"/>
    <col min="13578" max="13578" width="7.7109375" style="254" customWidth="1"/>
    <col min="13579" max="13579" width="3.42578125" style="254" customWidth="1"/>
    <col min="13580" max="13580" width="33.42578125" style="254" customWidth="1"/>
    <col min="13581" max="13824" width="11.42578125" style="254"/>
    <col min="13825" max="13825" width="14.140625" style="254" customWidth="1"/>
    <col min="13826" max="13826" width="16.7109375" style="254" customWidth="1"/>
    <col min="13827" max="13827" width="70.42578125" style="254" customWidth="1"/>
    <col min="13828" max="13828" width="11.5703125" style="254" customWidth="1"/>
    <col min="13829" max="13829" width="20.7109375" style="254" customWidth="1"/>
    <col min="13830" max="13831" width="5.7109375" style="254" customWidth="1"/>
    <col min="13832" max="13833" width="10.7109375" style="254" customWidth="1"/>
    <col min="13834" max="13834" width="7.7109375" style="254" customWidth="1"/>
    <col min="13835" max="13835" width="3.42578125" style="254" customWidth="1"/>
    <col min="13836" max="13836" width="33.42578125" style="254" customWidth="1"/>
    <col min="13837" max="14080" width="11.42578125" style="254"/>
    <col min="14081" max="14081" width="14.140625" style="254" customWidth="1"/>
    <col min="14082" max="14082" width="16.7109375" style="254" customWidth="1"/>
    <col min="14083" max="14083" width="70.42578125" style="254" customWidth="1"/>
    <col min="14084" max="14084" width="11.5703125" style="254" customWidth="1"/>
    <col min="14085" max="14085" width="20.7109375" style="254" customWidth="1"/>
    <col min="14086" max="14087" width="5.7109375" style="254" customWidth="1"/>
    <col min="14088" max="14089" width="10.7109375" style="254" customWidth="1"/>
    <col min="14090" max="14090" width="7.7109375" style="254" customWidth="1"/>
    <col min="14091" max="14091" width="3.42578125" style="254" customWidth="1"/>
    <col min="14092" max="14092" width="33.42578125" style="254" customWidth="1"/>
    <col min="14093" max="14336" width="11.42578125" style="254"/>
    <col min="14337" max="14337" width="14.140625" style="254" customWidth="1"/>
    <col min="14338" max="14338" width="16.7109375" style="254" customWidth="1"/>
    <col min="14339" max="14339" width="70.42578125" style="254" customWidth="1"/>
    <col min="14340" max="14340" width="11.5703125" style="254" customWidth="1"/>
    <col min="14341" max="14341" width="20.7109375" style="254" customWidth="1"/>
    <col min="14342" max="14343" width="5.7109375" style="254" customWidth="1"/>
    <col min="14344" max="14345" width="10.7109375" style="254" customWidth="1"/>
    <col min="14346" max="14346" width="7.7109375" style="254" customWidth="1"/>
    <col min="14347" max="14347" width="3.42578125" style="254" customWidth="1"/>
    <col min="14348" max="14348" width="33.42578125" style="254" customWidth="1"/>
    <col min="14349" max="14592" width="11.42578125" style="254"/>
    <col min="14593" max="14593" width="14.140625" style="254" customWidth="1"/>
    <col min="14594" max="14594" width="16.7109375" style="254" customWidth="1"/>
    <col min="14595" max="14595" width="70.42578125" style="254" customWidth="1"/>
    <col min="14596" max="14596" width="11.5703125" style="254" customWidth="1"/>
    <col min="14597" max="14597" width="20.7109375" style="254" customWidth="1"/>
    <col min="14598" max="14599" width="5.7109375" style="254" customWidth="1"/>
    <col min="14600" max="14601" width="10.7109375" style="254" customWidth="1"/>
    <col min="14602" max="14602" width="7.7109375" style="254" customWidth="1"/>
    <col min="14603" max="14603" width="3.42578125" style="254" customWidth="1"/>
    <col min="14604" max="14604" width="33.42578125" style="254" customWidth="1"/>
    <col min="14605" max="14848" width="11.42578125" style="254"/>
    <col min="14849" max="14849" width="14.140625" style="254" customWidth="1"/>
    <col min="14850" max="14850" width="16.7109375" style="254" customWidth="1"/>
    <col min="14851" max="14851" width="70.42578125" style="254" customWidth="1"/>
    <col min="14852" max="14852" width="11.5703125" style="254" customWidth="1"/>
    <col min="14853" max="14853" width="20.7109375" style="254" customWidth="1"/>
    <col min="14854" max="14855" width="5.7109375" style="254" customWidth="1"/>
    <col min="14856" max="14857" width="10.7109375" style="254" customWidth="1"/>
    <col min="14858" max="14858" width="7.7109375" style="254" customWidth="1"/>
    <col min="14859" max="14859" width="3.42578125" style="254" customWidth="1"/>
    <col min="14860" max="14860" width="33.42578125" style="254" customWidth="1"/>
    <col min="14861" max="15104" width="11.42578125" style="254"/>
    <col min="15105" max="15105" width="14.140625" style="254" customWidth="1"/>
    <col min="15106" max="15106" width="16.7109375" style="254" customWidth="1"/>
    <col min="15107" max="15107" width="70.42578125" style="254" customWidth="1"/>
    <col min="15108" max="15108" width="11.5703125" style="254" customWidth="1"/>
    <col min="15109" max="15109" width="20.7109375" style="254" customWidth="1"/>
    <col min="15110" max="15111" width="5.7109375" style="254" customWidth="1"/>
    <col min="15112" max="15113" width="10.7109375" style="254" customWidth="1"/>
    <col min="15114" max="15114" width="7.7109375" style="254" customWidth="1"/>
    <col min="15115" max="15115" width="3.42578125" style="254" customWidth="1"/>
    <col min="15116" max="15116" width="33.42578125" style="254" customWidth="1"/>
    <col min="15117" max="15360" width="11.42578125" style="254"/>
    <col min="15361" max="15361" width="14.140625" style="254" customWidth="1"/>
    <col min="15362" max="15362" width="16.7109375" style="254" customWidth="1"/>
    <col min="15363" max="15363" width="70.42578125" style="254" customWidth="1"/>
    <col min="15364" max="15364" width="11.5703125" style="254" customWidth="1"/>
    <col min="15365" max="15365" width="20.7109375" style="254" customWidth="1"/>
    <col min="15366" max="15367" width="5.7109375" style="254" customWidth="1"/>
    <col min="15368" max="15369" width="10.7109375" style="254" customWidth="1"/>
    <col min="15370" max="15370" width="7.7109375" style="254" customWidth="1"/>
    <col min="15371" max="15371" width="3.42578125" style="254" customWidth="1"/>
    <col min="15372" max="15372" width="33.42578125" style="254" customWidth="1"/>
    <col min="15373" max="15616" width="11.42578125" style="254"/>
    <col min="15617" max="15617" width="14.140625" style="254" customWidth="1"/>
    <col min="15618" max="15618" width="16.7109375" style="254" customWidth="1"/>
    <col min="15619" max="15619" width="70.42578125" style="254" customWidth="1"/>
    <col min="15620" max="15620" width="11.5703125" style="254" customWidth="1"/>
    <col min="15621" max="15621" width="20.7109375" style="254" customWidth="1"/>
    <col min="15622" max="15623" width="5.7109375" style="254" customWidth="1"/>
    <col min="15624" max="15625" width="10.7109375" style="254" customWidth="1"/>
    <col min="15626" max="15626" width="7.7109375" style="254" customWidth="1"/>
    <col min="15627" max="15627" width="3.42578125" style="254" customWidth="1"/>
    <col min="15628" max="15628" width="33.42578125" style="254" customWidth="1"/>
    <col min="15629" max="15872" width="11.42578125" style="254"/>
    <col min="15873" max="15873" width="14.140625" style="254" customWidth="1"/>
    <col min="15874" max="15874" width="16.7109375" style="254" customWidth="1"/>
    <col min="15875" max="15875" width="70.42578125" style="254" customWidth="1"/>
    <col min="15876" max="15876" width="11.5703125" style="254" customWidth="1"/>
    <col min="15877" max="15877" width="20.7109375" style="254" customWidth="1"/>
    <col min="15878" max="15879" width="5.7109375" style="254" customWidth="1"/>
    <col min="15880" max="15881" width="10.7109375" style="254" customWidth="1"/>
    <col min="15882" max="15882" width="7.7109375" style="254" customWidth="1"/>
    <col min="15883" max="15883" width="3.42578125" style="254" customWidth="1"/>
    <col min="15884" max="15884" width="33.42578125" style="254" customWidth="1"/>
    <col min="15885" max="16128" width="11.42578125" style="254"/>
    <col min="16129" max="16129" width="14.140625" style="254" customWidth="1"/>
    <col min="16130" max="16130" width="16.7109375" style="254" customWidth="1"/>
    <col min="16131" max="16131" width="70.42578125" style="254" customWidth="1"/>
    <col min="16132" max="16132" width="11.5703125" style="254" customWidth="1"/>
    <col min="16133" max="16133" width="20.7109375" style="254" customWidth="1"/>
    <col min="16134" max="16135" width="5.7109375" style="254" customWidth="1"/>
    <col min="16136" max="16137" width="10.7109375" style="254" customWidth="1"/>
    <col min="16138" max="16138" width="7.7109375" style="254" customWidth="1"/>
    <col min="16139" max="16139" width="3.42578125" style="254" customWidth="1"/>
    <col min="16140" max="16140" width="33.42578125" style="254" customWidth="1"/>
    <col min="16141" max="16384" width="11.42578125" style="254"/>
  </cols>
  <sheetData>
    <row r="1" spans="1:12" ht="17.25" customHeight="1" x14ac:dyDescent="0.25">
      <c r="A1" s="247" t="s">
        <v>507</v>
      </c>
      <c r="B1" s="248"/>
      <c r="C1" s="249" t="s">
        <v>508</v>
      </c>
      <c r="D1" s="250" t="s">
        <v>509</v>
      </c>
      <c r="E1" s="251" t="str">
        <f>[1]Form1_Situation!I2</f>
        <v>09</v>
      </c>
      <c r="F1" s="252"/>
      <c r="G1" s="252"/>
      <c r="H1" s="252"/>
      <c r="I1" s="252"/>
      <c r="J1" s="253"/>
      <c r="K1" s="253"/>
      <c r="L1" s="253"/>
    </row>
    <row r="2" spans="1:12" ht="17.25" customHeight="1" x14ac:dyDescent="0.25">
      <c r="A2" s="255" t="s">
        <v>510</v>
      </c>
      <c r="B2" s="256"/>
      <c r="C2" s="257" t="str">
        <f>[1]Form1_Situation!C2</f>
        <v>Rickebach, Menznau</v>
      </c>
      <c r="D2" s="258"/>
      <c r="E2" s="259"/>
      <c r="F2" s="252"/>
      <c r="G2" s="252"/>
      <c r="H2" s="252"/>
      <c r="I2" s="252"/>
      <c r="J2" s="253"/>
      <c r="K2" s="253"/>
      <c r="L2" s="253"/>
    </row>
    <row r="3" spans="1:12" ht="21" customHeight="1" thickBot="1" x14ac:dyDescent="0.25">
      <c r="A3" s="260" t="s">
        <v>511</v>
      </c>
      <c r="B3" s="261" t="s">
        <v>512</v>
      </c>
      <c r="C3" s="273" t="s">
        <v>548</v>
      </c>
      <c r="D3" s="262" t="s">
        <v>7</v>
      </c>
      <c r="E3" s="263" t="s">
        <v>505</v>
      </c>
      <c r="F3" s="252"/>
      <c r="G3" s="252"/>
      <c r="H3" s="252"/>
      <c r="I3" s="252"/>
      <c r="J3" s="253"/>
      <c r="K3" s="253"/>
      <c r="L3" s="253"/>
    </row>
    <row r="4" spans="1:12" s="264" customFormat="1" ht="27" customHeight="1" x14ac:dyDescent="0.2">
      <c r="A4" s="266" t="s">
        <v>499</v>
      </c>
      <c r="B4" s="419" t="s">
        <v>542</v>
      </c>
      <c r="C4" s="408"/>
      <c r="D4" s="408"/>
      <c r="E4" s="409"/>
      <c r="J4" s="254"/>
      <c r="K4" s="254"/>
      <c r="L4" s="254"/>
    </row>
    <row r="5" spans="1:12" s="264" customFormat="1" x14ac:dyDescent="0.2">
      <c r="A5" s="266"/>
      <c r="B5" s="407"/>
      <c r="C5" s="408"/>
      <c r="D5" s="408"/>
      <c r="E5" s="409"/>
      <c r="J5" s="254"/>
      <c r="K5" s="254"/>
      <c r="L5" s="254"/>
    </row>
    <row r="6" spans="1:12" s="264" customFormat="1" x14ac:dyDescent="0.2">
      <c r="A6" s="266" t="s">
        <v>500</v>
      </c>
      <c r="B6" s="407" t="s">
        <v>514</v>
      </c>
      <c r="C6" s="408"/>
      <c r="D6" s="408"/>
      <c r="E6" s="409"/>
      <c r="J6" s="254"/>
      <c r="K6" s="254"/>
      <c r="L6" s="254"/>
    </row>
    <row r="7" spans="1:12" s="264" customFormat="1" x14ac:dyDescent="0.2">
      <c r="A7" s="266"/>
      <c r="B7" s="407"/>
      <c r="C7" s="408"/>
      <c r="D7" s="408"/>
      <c r="E7" s="409"/>
      <c r="J7" s="254"/>
      <c r="K7" s="254"/>
      <c r="L7" s="254"/>
    </row>
    <row r="8" spans="1:12" s="264" customFormat="1" x14ac:dyDescent="0.2">
      <c r="A8" s="266" t="s">
        <v>501</v>
      </c>
      <c r="B8" s="407" t="s">
        <v>543</v>
      </c>
      <c r="C8" s="408"/>
      <c r="D8" s="408"/>
      <c r="E8" s="409"/>
      <c r="J8" s="254"/>
      <c r="K8" s="254"/>
      <c r="L8" s="254"/>
    </row>
    <row r="9" spans="1:12" s="264" customFormat="1" x14ac:dyDescent="0.2">
      <c r="A9" s="265"/>
      <c r="B9" s="407"/>
      <c r="C9" s="408"/>
      <c r="D9" s="408"/>
      <c r="E9" s="409"/>
      <c r="J9" s="254"/>
      <c r="K9" s="254"/>
      <c r="L9" s="254"/>
    </row>
    <row r="10" spans="1:12" s="264" customFormat="1" ht="29.25" customHeight="1" x14ac:dyDescent="0.2">
      <c r="A10" s="266" t="s">
        <v>502</v>
      </c>
      <c r="B10" s="419" t="s">
        <v>544</v>
      </c>
      <c r="C10" s="408"/>
      <c r="D10" s="408"/>
      <c r="E10" s="409"/>
      <c r="J10" s="254"/>
      <c r="K10" s="254"/>
      <c r="L10" s="254"/>
    </row>
    <row r="11" spans="1:12" s="264" customFormat="1" x14ac:dyDescent="0.2">
      <c r="A11" s="266"/>
      <c r="B11" s="407"/>
      <c r="C11" s="408"/>
      <c r="D11" s="408"/>
      <c r="E11" s="409"/>
      <c r="J11" s="254"/>
      <c r="K11" s="254"/>
      <c r="L11" s="254"/>
    </row>
    <row r="12" spans="1:12" s="264" customFormat="1" ht="24.75" customHeight="1" x14ac:dyDescent="0.2">
      <c r="A12" s="266" t="s">
        <v>503</v>
      </c>
      <c r="B12" s="419" t="s">
        <v>515</v>
      </c>
      <c r="C12" s="408"/>
      <c r="D12" s="408"/>
      <c r="E12" s="409"/>
      <c r="J12" s="254"/>
      <c r="K12" s="254"/>
      <c r="L12" s="254"/>
    </row>
    <row r="13" spans="1:12" s="264" customFormat="1" x14ac:dyDescent="0.2">
      <c r="A13" s="266"/>
      <c r="B13" s="407"/>
      <c r="C13" s="408"/>
      <c r="D13" s="408"/>
      <c r="E13" s="409"/>
      <c r="J13" s="254"/>
      <c r="K13" s="254"/>
      <c r="L13" s="254"/>
    </row>
    <row r="14" spans="1:12" s="264" customFormat="1" ht="30" customHeight="1" x14ac:dyDescent="0.2">
      <c r="A14" s="266" t="s">
        <v>504</v>
      </c>
      <c r="B14" s="413" t="s">
        <v>516</v>
      </c>
      <c r="C14" s="414"/>
      <c r="D14" s="414"/>
      <c r="E14" s="415"/>
      <c r="J14" s="254"/>
      <c r="K14" s="254"/>
      <c r="L14" s="254"/>
    </row>
    <row r="15" spans="1:12" s="264" customFormat="1" ht="15.6" customHeight="1" x14ac:dyDescent="0.2">
      <c r="A15" s="266"/>
      <c r="B15" s="274"/>
      <c r="C15" s="275"/>
      <c r="D15" s="275"/>
      <c r="E15" s="276"/>
      <c r="J15" s="254"/>
      <c r="K15" s="254"/>
      <c r="L15" s="254"/>
    </row>
    <row r="16" spans="1:12" s="264" customFormat="1" ht="17.45" customHeight="1" x14ac:dyDescent="0.2">
      <c r="A16" s="266"/>
      <c r="B16" s="416" t="s">
        <v>545</v>
      </c>
      <c r="C16" s="417"/>
      <c r="D16" s="417"/>
      <c r="E16" s="418"/>
      <c r="J16" s="254"/>
      <c r="K16" s="254"/>
      <c r="L16" s="254"/>
    </row>
    <row r="17" spans="1:12" s="264" customFormat="1" ht="28.15" customHeight="1" x14ac:dyDescent="0.2">
      <c r="A17" s="272" t="s">
        <v>513</v>
      </c>
      <c r="B17" s="423" t="s">
        <v>546</v>
      </c>
      <c r="C17" s="424"/>
      <c r="D17" s="424"/>
      <c r="E17" s="425"/>
      <c r="J17" s="254"/>
      <c r="K17" s="254"/>
      <c r="L17" s="254"/>
    </row>
    <row r="18" spans="1:12" s="264" customFormat="1" ht="51.95" customHeight="1" x14ac:dyDescent="0.2">
      <c r="A18" s="272" t="s">
        <v>513</v>
      </c>
      <c r="B18" s="423" t="s">
        <v>547</v>
      </c>
      <c r="C18" s="424"/>
      <c r="D18" s="424"/>
      <c r="E18" s="425"/>
      <c r="J18" s="254"/>
      <c r="K18" s="254"/>
      <c r="L18" s="254"/>
    </row>
    <row r="19" spans="1:12" s="264" customFormat="1" x14ac:dyDescent="0.2">
      <c r="A19" s="265"/>
      <c r="B19" s="407"/>
      <c r="C19" s="408"/>
      <c r="D19" s="408"/>
      <c r="E19" s="409"/>
      <c r="J19" s="254"/>
      <c r="K19" s="254"/>
      <c r="L19" s="254"/>
    </row>
    <row r="20" spans="1:12" ht="26.25" customHeight="1" x14ac:dyDescent="0.2">
      <c r="A20" s="272" t="s">
        <v>513</v>
      </c>
      <c r="B20" s="419" t="s">
        <v>549</v>
      </c>
      <c r="C20" s="408"/>
      <c r="D20" s="408"/>
      <c r="E20" s="409"/>
    </row>
    <row r="21" spans="1:12" x14ac:dyDescent="0.2">
      <c r="A21" s="267"/>
      <c r="B21" s="426"/>
      <c r="C21" s="427"/>
      <c r="D21" s="427"/>
      <c r="E21" s="428"/>
    </row>
    <row r="22" spans="1:12" ht="36.75" customHeight="1" x14ac:dyDescent="0.2">
      <c r="A22" s="267" t="s">
        <v>513</v>
      </c>
      <c r="B22" s="419" t="s">
        <v>550</v>
      </c>
      <c r="C22" s="408"/>
      <c r="D22" s="408"/>
      <c r="E22" s="409"/>
    </row>
    <row r="23" spans="1:12" ht="13.9" customHeight="1" x14ac:dyDescent="0.2">
      <c r="A23" s="267"/>
      <c r="B23" s="279"/>
      <c r="C23" s="277"/>
      <c r="D23" s="277"/>
      <c r="E23" s="278"/>
    </row>
    <row r="24" spans="1:12" ht="24.4" customHeight="1" x14ac:dyDescent="0.2">
      <c r="A24" s="267" t="s">
        <v>513</v>
      </c>
      <c r="B24" s="419" t="s">
        <v>551</v>
      </c>
      <c r="C24" s="408"/>
      <c r="D24" s="408"/>
      <c r="E24" s="409"/>
    </row>
    <row r="25" spans="1:12" x14ac:dyDescent="0.2">
      <c r="A25" s="267"/>
      <c r="B25" s="407"/>
      <c r="C25" s="408"/>
      <c r="D25" s="408"/>
      <c r="E25" s="409"/>
    </row>
    <row r="26" spans="1:12" x14ac:dyDescent="0.2">
      <c r="A26" s="267" t="s">
        <v>513</v>
      </c>
      <c r="B26" s="420" t="s">
        <v>552</v>
      </c>
      <c r="C26" s="421"/>
      <c r="D26" s="421"/>
      <c r="E26" s="422"/>
    </row>
    <row r="27" spans="1:12" ht="24.4" customHeight="1" x14ac:dyDescent="0.2">
      <c r="A27" s="265"/>
      <c r="B27" s="419" t="s">
        <v>553</v>
      </c>
      <c r="C27" s="408"/>
      <c r="D27" s="408"/>
      <c r="E27" s="409"/>
    </row>
    <row r="28" spans="1:12" x14ac:dyDescent="0.2">
      <c r="A28" s="266"/>
      <c r="B28" s="407"/>
      <c r="C28" s="408"/>
      <c r="D28" s="408"/>
      <c r="E28" s="409"/>
    </row>
    <row r="29" spans="1:12" x14ac:dyDescent="0.2">
      <c r="A29" s="267" t="s">
        <v>513</v>
      </c>
      <c r="B29" s="407" t="s">
        <v>517</v>
      </c>
      <c r="C29" s="408"/>
      <c r="D29" s="408"/>
      <c r="E29" s="409"/>
    </row>
    <row r="30" spans="1:12" ht="27.75" customHeight="1" x14ac:dyDescent="0.2">
      <c r="A30" s="266"/>
      <c r="B30" s="419"/>
      <c r="C30" s="408"/>
      <c r="D30" s="408"/>
      <c r="E30" s="409"/>
    </row>
    <row r="31" spans="1:12" x14ac:dyDescent="0.2">
      <c r="A31" s="266"/>
      <c r="B31" s="407"/>
      <c r="C31" s="408"/>
      <c r="D31" s="408"/>
      <c r="E31" s="409"/>
    </row>
    <row r="32" spans="1:12" x14ac:dyDescent="0.2">
      <c r="A32" s="266"/>
      <c r="B32" s="407"/>
      <c r="C32" s="408"/>
      <c r="D32" s="408"/>
      <c r="E32" s="409"/>
    </row>
    <row r="33" spans="1:12" x14ac:dyDescent="0.2">
      <c r="A33" s="266"/>
      <c r="B33" s="407"/>
      <c r="C33" s="408"/>
      <c r="D33" s="408"/>
      <c r="E33" s="409"/>
    </row>
    <row r="34" spans="1:12" s="264" customFormat="1" ht="49.5" customHeight="1" x14ac:dyDescent="0.2">
      <c r="A34" s="267"/>
      <c r="B34" s="419"/>
      <c r="C34" s="408"/>
      <c r="D34" s="408"/>
      <c r="E34" s="409"/>
      <c r="J34" s="254"/>
      <c r="K34" s="254"/>
      <c r="L34" s="254"/>
    </row>
    <row r="35" spans="1:12" s="264" customFormat="1" x14ac:dyDescent="0.2">
      <c r="A35" s="265"/>
      <c r="B35" s="407"/>
      <c r="C35" s="408"/>
      <c r="D35" s="408"/>
      <c r="E35" s="409"/>
      <c r="J35" s="254"/>
      <c r="K35" s="254"/>
      <c r="L35" s="254"/>
    </row>
    <row r="36" spans="1:12" s="264" customFormat="1" ht="13.5" thickBot="1" x14ac:dyDescent="0.25">
      <c r="A36" s="271"/>
      <c r="B36" s="410"/>
      <c r="C36" s="411"/>
      <c r="D36" s="411"/>
      <c r="E36" s="412"/>
      <c r="J36" s="254"/>
      <c r="K36" s="254"/>
      <c r="L36" s="254"/>
    </row>
  </sheetData>
  <mergeCells count="31">
    <mergeCell ref="B13:E13"/>
    <mergeCell ref="B33:E33"/>
    <mergeCell ref="B34:E34"/>
    <mergeCell ref="B4:E4"/>
    <mergeCell ref="B5:E5"/>
    <mergeCell ref="B6:E6"/>
    <mergeCell ref="B7:E7"/>
    <mergeCell ref="B27:E27"/>
    <mergeCell ref="B28:E28"/>
    <mergeCell ref="B29:E29"/>
    <mergeCell ref="B30:E30"/>
    <mergeCell ref="B31:E31"/>
    <mergeCell ref="B32:E32"/>
    <mergeCell ref="B20:E20"/>
    <mergeCell ref="B21:E21"/>
    <mergeCell ref="B22:E22"/>
    <mergeCell ref="B8:E8"/>
    <mergeCell ref="B9:E9"/>
    <mergeCell ref="B10:E10"/>
    <mergeCell ref="B11:E11"/>
    <mergeCell ref="B12:E12"/>
    <mergeCell ref="B19:E19"/>
    <mergeCell ref="B35:E35"/>
    <mergeCell ref="B36:E36"/>
    <mergeCell ref="B14:E14"/>
    <mergeCell ref="B16:E16"/>
    <mergeCell ref="B24:E24"/>
    <mergeCell ref="B25:E25"/>
    <mergeCell ref="B26:E26"/>
    <mergeCell ref="B17:E17"/>
    <mergeCell ref="B18:E18"/>
  </mergeCells>
  <pageMargins left="0.66" right="0.34" top="0.69" bottom="0.44" header="0.4921259845" footer="0.28999999999999998"/>
  <pageSetup paperSize="9" fitToHeight="0" orientation="landscape" useFirstPageNumber="1" r:id="rId1"/>
  <headerFooter alignWithMargins="0">
    <oddHeader>&amp;R&amp;D</oddHeader>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C000"/>
    <pageSetUpPr fitToPage="1"/>
  </sheetPr>
  <dimension ref="A1:X62"/>
  <sheetViews>
    <sheetView showGridLines="0" zoomScaleNormal="100" zoomScaleSheetLayoutView="115" workbookViewId="0">
      <selection activeCell="S21" sqref="S21:V25"/>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2.85546875" style="8" customWidth="1"/>
    <col min="7" max="7" width="18.5703125" style="8" customWidth="1"/>
    <col min="8" max="9" width="3.5703125" style="9" customWidth="1"/>
    <col min="10" max="10" width="7.140625" style="9" customWidth="1"/>
    <col min="11" max="11" width="10.1406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4"/>
      <c r="B1" s="154"/>
      <c r="C1" s="154"/>
      <c r="D1" s="154"/>
      <c r="E1" s="154"/>
      <c r="F1" s="155"/>
      <c r="G1" s="155"/>
      <c r="H1" s="226"/>
      <c r="I1" s="226"/>
      <c r="J1" s="226"/>
      <c r="K1" s="226"/>
      <c r="L1" s="226"/>
      <c r="M1" s="227"/>
      <c r="N1" s="155"/>
      <c r="O1" s="155"/>
      <c r="P1" s="155"/>
      <c r="Q1" s="155"/>
      <c r="R1" s="155"/>
      <c r="S1" s="155"/>
      <c r="T1" s="155"/>
      <c r="U1" s="155"/>
      <c r="V1" s="219" t="s">
        <v>299</v>
      </c>
      <c r="W1" s="223"/>
    </row>
    <row r="2" spans="1:24" s="150" customFormat="1" ht="30" customHeight="1" thickBot="1" x14ac:dyDescent="0.3">
      <c r="A2" s="156"/>
      <c r="B2" s="156"/>
      <c r="C2" s="157"/>
      <c r="D2" s="156"/>
      <c r="E2" s="158"/>
      <c r="F2" s="159"/>
      <c r="G2" s="159"/>
      <c r="H2" s="159"/>
      <c r="I2" s="159"/>
      <c r="J2" s="159"/>
      <c r="K2" s="159"/>
      <c r="L2" s="159"/>
      <c r="M2" s="159"/>
      <c r="N2" s="159"/>
      <c r="O2" s="159"/>
      <c r="P2" s="159"/>
      <c r="Q2" s="159"/>
      <c r="R2" s="159"/>
      <c r="S2" s="159"/>
      <c r="T2" s="159"/>
      <c r="U2" s="159"/>
      <c r="V2" s="218" t="s">
        <v>486</v>
      </c>
      <c r="W2" s="66"/>
    </row>
    <row r="3" spans="1:24" s="11" customFormat="1" ht="22.5" customHeight="1" thickTop="1" thickBot="1" x14ac:dyDescent="0.3">
      <c r="A3" s="160"/>
      <c r="B3" s="239" t="s">
        <v>479</v>
      </c>
      <c r="C3" s="359" t="s">
        <v>491</v>
      </c>
      <c r="D3" s="359"/>
      <c r="E3" s="359"/>
      <c r="F3" s="359"/>
      <c r="G3" s="359"/>
      <c r="H3" s="359"/>
      <c r="I3" s="360"/>
      <c r="J3" s="228" t="s">
        <v>6</v>
      </c>
      <c r="K3" s="228"/>
      <c r="L3" s="371" t="s">
        <v>560</v>
      </c>
      <c r="M3" s="372"/>
      <c r="N3" s="372"/>
      <c r="O3" s="372"/>
      <c r="P3" s="372"/>
      <c r="Q3" s="372"/>
      <c r="R3" s="372"/>
      <c r="S3" s="372"/>
      <c r="T3" s="372"/>
      <c r="U3" s="372"/>
      <c r="V3" s="373"/>
      <c r="W3" s="224"/>
    </row>
    <row r="4" spans="1:24" s="11" customFormat="1" ht="22.5" customHeight="1" thickBot="1" x14ac:dyDescent="0.3">
      <c r="A4" s="160"/>
      <c r="B4" s="240" t="s">
        <v>480</v>
      </c>
      <c r="C4" s="429">
        <v>0.375</v>
      </c>
      <c r="D4" s="430"/>
      <c r="E4" s="430"/>
      <c r="F4" s="430"/>
      <c r="G4" s="430"/>
      <c r="H4" s="430"/>
      <c r="I4" s="431"/>
      <c r="J4" s="229" t="s">
        <v>7</v>
      </c>
      <c r="K4" s="238"/>
      <c r="L4" s="374" t="s">
        <v>519</v>
      </c>
      <c r="M4" s="375"/>
      <c r="N4" s="375"/>
      <c r="O4" s="375"/>
      <c r="P4" s="375"/>
      <c r="Q4" s="375"/>
      <c r="R4" s="375"/>
      <c r="S4" s="375"/>
      <c r="T4" s="375"/>
      <c r="U4" s="375"/>
      <c r="V4" s="376"/>
      <c r="W4" s="224"/>
    </row>
    <row r="5" spans="1:24" s="11" customFormat="1" ht="22.5" customHeight="1" thickTop="1" thickBot="1" x14ac:dyDescent="0.25">
      <c r="A5" s="160"/>
      <c r="B5" s="363" t="s">
        <v>175</v>
      </c>
      <c r="C5" s="364"/>
      <c r="D5" s="185"/>
      <c r="E5" s="220"/>
      <c r="F5" s="220"/>
      <c r="G5" s="221"/>
      <c r="H5" s="221"/>
      <c r="I5" s="221"/>
      <c r="J5" s="221"/>
      <c r="K5" s="236"/>
      <c r="L5" s="221"/>
      <c r="M5" s="230"/>
      <c r="N5" s="230"/>
      <c r="O5" s="230"/>
      <c r="P5" s="230"/>
      <c r="Q5" s="230"/>
      <c r="R5" s="386" t="s">
        <v>313</v>
      </c>
      <c r="S5" s="387"/>
      <c r="T5" s="387"/>
      <c r="U5" s="231" t="str">
        <f>IF(STAOGR_NATGEF!C5=""," -",STAOGR_NATGEF!C5)</f>
        <v>21b</v>
      </c>
      <c r="V5" s="232"/>
      <c r="W5" s="66"/>
    </row>
    <row r="6" spans="1:24" s="12" customFormat="1" ht="22.5" customHeight="1" thickBot="1" x14ac:dyDescent="0.3">
      <c r="A6" s="161"/>
      <c r="B6" s="365" t="s">
        <v>41</v>
      </c>
      <c r="C6" s="366"/>
      <c r="D6" s="281" t="s">
        <v>558</v>
      </c>
      <c r="E6" s="220"/>
      <c r="F6" s="220"/>
      <c r="G6" s="221"/>
      <c r="H6" s="221"/>
      <c r="I6" s="221"/>
      <c r="J6" s="282" t="s">
        <v>559</v>
      </c>
      <c r="K6" s="236"/>
      <c r="L6" s="221"/>
      <c r="M6" s="221"/>
      <c r="N6" s="221"/>
      <c r="O6" s="221"/>
      <c r="P6" s="221"/>
      <c r="Q6" s="221"/>
      <c r="R6" s="233"/>
      <c r="S6" s="392" t="s">
        <v>481</v>
      </c>
      <c r="T6" s="392"/>
      <c r="U6" s="392"/>
      <c r="V6" s="393"/>
      <c r="W6" s="66"/>
    </row>
    <row r="7" spans="1:24" ht="15.75" customHeight="1" x14ac:dyDescent="0.2">
      <c r="A7" s="154"/>
      <c r="B7" s="367" t="s">
        <v>489</v>
      </c>
      <c r="C7" s="368"/>
      <c r="D7" s="368"/>
      <c r="E7" s="368"/>
      <c r="F7" s="368"/>
      <c r="G7" s="368"/>
      <c r="H7" s="368"/>
      <c r="I7" s="368"/>
      <c r="J7" s="368"/>
      <c r="K7" s="369"/>
      <c r="L7" s="368"/>
      <c r="M7" s="370"/>
      <c r="N7" s="377"/>
      <c r="O7" s="378"/>
      <c r="P7" s="378"/>
      <c r="Q7" s="379"/>
      <c r="R7" s="234"/>
      <c r="S7" s="394" t="s">
        <v>482</v>
      </c>
      <c r="T7" s="394"/>
      <c r="U7" s="394"/>
      <c r="V7" s="395"/>
      <c r="W7" s="66"/>
    </row>
    <row r="8" spans="1:24" ht="24.75" customHeight="1" x14ac:dyDescent="0.2">
      <c r="A8" s="154"/>
      <c r="B8" s="344" t="s">
        <v>10</v>
      </c>
      <c r="C8" s="405" t="s">
        <v>28</v>
      </c>
      <c r="D8" s="344" t="s">
        <v>29</v>
      </c>
      <c r="E8" s="401"/>
      <c r="F8" s="354" t="s">
        <v>490</v>
      </c>
      <c r="G8" s="355"/>
      <c r="H8" s="344" t="s">
        <v>171</v>
      </c>
      <c r="I8" s="345"/>
      <c r="J8" s="346"/>
      <c r="K8" s="341" t="s">
        <v>487</v>
      </c>
      <c r="L8" s="344" t="s">
        <v>527</v>
      </c>
      <c r="M8" s="351"/>
      <c r="N8" s="354" t="s">
        <v>528</v>
      </c>
      <c r="O8" s="396"/>
      <c r="P8" s="396"/>
      <c r="Q8" s="397"/>
      <c r="R8" s="300" t="s">
        <v>170</v>
      </c>
      <c r="S8" s="388" t="s">
        <v>483</v>
      </c>
      <c r="T8" s="388"/>
      <c r="U8" s="388"/>
      <c r="V8" s="389"/>
      <c r="W8" s="66"/>
      <c r="X8" s="225" t="s">
        <v>2</v>
      </c>
    </row>
    <row r="9" spans="1:24" ht="16.5" customHeight="1" x14ac:dyDescent="0.2">
      <c r="A9" s="154"/>
      <c r="B9" s="344"/>
      <c r="C9" s="405"/>
      <c r="D9" s="402"/>
      <c r="E9" s="401"/>
      <c r="F9" s="356"/>
      <c r="G9" s="355"/>
      <c r="H9" s="163"/>
      <c r="I9" s="347" t="s">
        <v>172</v>
      </c>
      <c r="J9" s="348"/>
      <c r="K9" s="342"/>
      <c r="L9" s="344"/>
      <c r="M9" s="351"/>
      <c r="N9" s="354"/>
      <c r="O9" s="396"/>
      <c r="P9" s="396"/>
      <c r="Q9" s="397"/>
      <c r="R9" s="301"/>
      <c r="S9" s="388"/>
      <c r="T9" s="388"/>
      <c r="U9" s="388"/>
      <c r="V9" s="389"/>
      <c r="W9" s="66"/>
      <c r="X9" s="339" t="s">
        <v>3</v>
      </c>
    </row>
    <row r="10" spans="1:24" ht="16.5" customHeight="1" thickBot="1" x14ac:dyDescent="0.25">
      <c r="A10" s="154"/>
      <c r="B10" s="352"/>
      <c r="C10" s="406"/>
      <c r="D10" s="403"/>
      <c r="E10" s="404"/>
      <c r="F10" s="357"/>
      <c r="G10" s="358"/>
      <c r="H10" s="165"/>
      <c r="I10" s="349" t="s">
        <v>173</v>
      </c>
      <c r="J10" s="350"/>
      <c r="K10" s="343"/>
      <c r="L10" s="352"/>
      <c r="M10" s="353"/>
      <c r="N10" s="398"/>
      <c r="O10" s="399"/>
      <c r="P10" s="399"/>
      <c r="Q10" s="400"/>
      <c r="R10" s="302"/>
      <c r="S10" s="390"/>
      <c r="T10" s="390"/>
      <c r="U10" s="390"/>
      <c r="V10" s="391"/>
      <c r="W10" s="66"/>
      <c r="X10" s="340"/>
    </row>
    <row r="11" spans="1:24" ht="15" customHeight="1" x14ac:dyDescent="0.2">
      <c r="A11" s="154"/>
      <c r="B11" s="166" t="s">
        <v>13</v>
      </c>
      <c r="C11" s="283" t="str">
        <f>IF((OR(STAOGR_NATGEF!$A$9=1,STAOGR_NATGEF!$A$23=1)),"Bitte Standortsgruppe und Naturgefahr wählen",CONCATENATE(VLOOKUP(STAOGR_NATGEF!$A$9,Staotyp_minimal!$A$3:$I$9,3,FALSE),"
",VLOOKUP(STAOGR_NATGEF!$A$23,Natgef_minimal!$A$3:$I$18,3,FALSE)))</f>
        <v xml:space="preserve">Laubbäume  60 - 100%
Bu  50 - 100%
Ta  Samenbäume - 40%
Fi  0 - 30%
</v>
      </c>
      <c r="D11" s="286" t="str">
        <f>IF((OR(STAOGR_NATGEF!$A$9=1,STAOGR_NATGEF!$A$23=1)),"Bitte Standortsgruppe und Naturgefahr wählen",CONCATENATE(VLOOKUP(STAOGR_NATGEF!$A$9,Staotyp_ideal!$A$3:$I$9,3,FALSE),"
",VLOOKUP(STAOGR_NATGEF!$A$23,Natgef_ideal!$A$3:$I$18,3,FALSE)))</f>
        <v xml:space="preserve">Laubbäume  80 - 90%
Bu  60 - 80%
Ta  10 - 20%
</v>
      </c>
      <c r="E11" s="287"/>
      <c r="F11" s="292" t="s">
        <v>520</v>
      </c>
      <c r="G11" s="293"/>
      <c r="H11" s="186"/>
      <c r="I11" s="187"/>
      <c r="J11" s="188"/>
      <c r="K11" s="306" t="s">
        <v>499</v>
      </c>
      <c r="L11" s="306" t="s">
        <v>529</v>
      </c>
      <c r="M11" s="311"/>
      <c r="N11" s="306"/>
      <c r="O11" s="310"/>
      <c r="P11" s="310"/>
      <c r="Q11" s="311"/>
      <c r="R11" s="303"/>
      <c r="S11" s="309"/>
      <c r="T11" s="310"/>
      <c r="U11" s="310"/>
      <c r="V11" s="311"/>
      <c r="W11" s="66"/>
      <c r="X11" s="188"/>
    </row>
    <row r="12" spans="1:24" ht="15" customHeight="1" x14ac:dyDescent="0.2">
      <c r="A12" s="154"/>
      <c r="B12" s="167" t="s">
        <v>14</v>
      </c>
      <c r="C12" s="284"/>
      <c r="D12" s="288"/>
      <c r="E12" s="289"/>
      <c r="F12" s="294"/>
      <c r="G12" s="295"/>
      <c r="H12" s="189"/>
      <c r="I12" s="190"/>
      <c r="J12" s="191"/>
      <c r="K12" s="307"/>
      <c r="L12" s="307"/>
      <c r="M12" s="314"/>
      <c r="N12" s="307"/>
      <c r="O12" s="313"/>
      <c r="P12" s="313"/>
      <c r="Q12" s="314"/>
      <c r="R12" s="304"/>
      <c r="S12" s="312"/>
      <c r="T12" s="313"/>
      <c r="U12" s="313"/>
      <c r="V12" s="314"/>
      <c r="W12" s="66"/>
      <c r="X12" s="191"/>
    </row>
    <row r="13" spans="1:24" ht="15" customHeight="1" x14ac:dyDescent="0.2">
      <c r="A13" s="154"/>
      <c r="B13" s="167"/>
      <c r="C13" s="284"/>
      <c r="D13" s="288"/>
      <c r="E13" s="289"/>
      <c r="F13" s="294"/>
      <c r="G13" s="295"/>
      <c r="H13" s="192"/>
      <c r="I13" s="193"/>
      <c r="J13" s="194"/>
      <c r="K13" s="307"/>
      <c r="L13" s="307"/>
      <c r="M13" s="314"/>
      <c r="N13" s="307"/>
      <c r="O13" s="313"/>
      <c r="P13" s="313"/>
      <c r="Q13" s="314"/>
      <c r="R13" s="304"/>
      <c r="S13" s="312"/>
      <c r="T13" s="313"/>
      <c r="U13" s="313"/>
      <c r="V13" s="314"/>
      <c r="W13" s="66"/>
      <c r="X13" s="194"/>
    </row>
    <row r="14" spans="1:24" ht="15" customHeight="1" x14ac:dyDescent="0.2">
      <c r="A14" s="154"/>
      <c r="B14" s="168"/>
      <c r="C14" s="284"/>
      <c r="D14" s="288"/>
      <c r="E14" s="289"/>
      <c r="F14" s="294"/>
      <c r="G14" s="295"/>
      <c r="H14" s="195"/>
      <c r="I14" s="196"/>
      <c r="J14" s="197"/>
      <c r="K14" s="307"/>
      <c r="L14" s="307"/>
      <c r="M14" s="314"/>
      <c r="N14" s="307"/>
      <c r="O14" s="313"/>
      <c r="P14" s="313"/>
      <c r="Q14" s="314"/>
      <c r="R14" s="304"/>
      <c r="S14" s="312"/>
      <c r="T14" s="313"/>
      <c r="U14" s="313"/>
      <c r="V14" s="314"/>
      <c r="W14" s="66"/>
      <c r="X14" s="197"/>
    </row>
    <row r="15" spans="1:24" ht="15" customHeight="1" thickBot="1" x14ac:dyDescent="0.25">
      <c r="A15" s="154"/>
      <c r="B15" s="246"/>
      <c r="C15" s="285"/>
      <c r="D15" s="290"/>
      <c r="E15" s="291"/>
      <c r="F15" s="296"/>
      <c r="G15" s="297"/>
      <c r="H15" s="198"/>
      <c r="I15" s="199"/>
      <c r="J15" s="200"/>
      <c r="K15" s="308"/>
      <c r="L15" s="308"/>
      <c r="M15" s="317"/>
      <c r="N15" s="308"/>
      <c r="O15" s="316"/>
      <c r="P15" s="316"/>
      <c r="Q15" s="317"/>
      <c r="R15" s="305"/>
      <c r="S15" s="315"/>
      <c r="T15" s="316"/>
      <c r="U15" s="316"/>
      <c r="V15" s="317"/>
      <c r="W15" s="66"/>
      <c r="X15" s="200"/>
    </row>
    <row r="16" spans="1:24" ht="15" customHeight="1" x14ac:dyDescent="0.2">
      <c r="A16" s="154"/>
      <c r="B16" s="169" t="s">
        <v>32</v>
      </c>
      <c r="C16" s="283"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286"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287"/>
      <c r="F16" s="292" t="s">
        <v>521</v>
      </c>
      <c r="G16" s="293"/>
      <c r="H16" s="186"/>
      <c r="I16" s="187"/>
      <c r="J16" s="188"/>
      <c r="K16" s="306"/>
      <c r="L16" s="306" t="s">
        <v>530</v>
      </c>
      <c r="M16" s="311"/>
      <c r="N16" s="306"/>
      <c r="O16" s="310"/>
      <c r="P16" s="310"/>
      <c r="Q16" s="327"/>
      <c r="R16" s="303"/>
      <c r="S16" s="309"/>
      <c r="T16" s="310"/>
      <c r="U16" s="310"/>
      <c r="V16" s="311"/>
      <c r="W16" s="66"/>
      <c r="X16" s="188"/>
    </row>
    <row r="17" spans="1:24" ht="15" customHeight="1" x14ac:dyDescent="0.2">
      <c r="A17" s="154"/>
      <c r="B17" s="170" t="s">
        <v>37</v>
      </c>
      <c r="C17" s="284"/>
      <c r="D17" s="288"/>
      <c r="E17" s="289"/>
      <c r="F17" s="294"/>
      <c r="G17" s="295"/>
      <c r="H17" s="189"/>
      <c r="I17" s="190"/>
      <c r="J17" s="191"/>
      <c r="K17" s="307"/>
      <c r="L17" s="307"/>
      <c r="M17" s="314"/>
      <c r="N17" s="307"/>
      <c r="O17" s="313"/>
      <c r="P17" s="313"/>
      <c r="Q17" s="328"/>
      <c r="R17" s="304"/>
      <c r="S17" s="312"/>
      <c r="T17" s="313"/>
      <c r="U17" s="313"/>
      <c r="V17" s="314"/>
      <c r="X17" s="191"/>
    </row>
    <row r="18" spans="1:24" ht="15" customHeight="1" x14ac:dyDescent="0.2">
      <c r="A18" s="154"/>
      <c r="B18" s="170"/>
      <c r="C18" s="284"/>
      <c r="D18" s="288"/>
      <c r="E18" s="289"/>
      <c r="F18" s="294"/>
      <c r="G18" s="295"/>
      <c r="H18" s="192"/>
      <c r="I18" s="193"/>
      <c r="J18" s="194"/>
      <c r="K18" s="307"/>
      <c r="L18" s="307"/>
      <c r="M18" s="314"/>
      <c r="N18" s="307"/>
      <c r="O18" s="313"/>
      <c r="P18" s="313"/>
      <c r="Q18" s="328"/>
      <c r="R18" s="304"/>
      <c r="S18" s="312"/>
      <c r="T18" s="313"/>
      <c r="U18" s="313"/>
      <c r="V18" s="314"/>
      <c r="W18" s="222"/>
      <c r="X18" s="194"/>
    </row>
    <row r="19" spans="1:24" ht="15" customHeight="1" x14ac:dyDescent="0.2">
      <c r="A19" s="154"/>
      <c r="B19" s="168"/>
      <c r="C19" s="284"/>
      <c r="D19" s="288"/>
      <c r="E19" s="289"/>
      <c r="F19" s="294"/>
      <c r="G19" s="295"/>
      <c r="H19" s="195"/>
      <c r="I19" s="196"/>
      <c r="J19" s="197"/>
      <c r="K19" s="307"/>
      <c r="L19" s="307"/>
      <c r="M19" s="314"/>
      <c r="N19" s="307"/>
      <c r="O19" s="313"/>
      <c r="P19" s="313"/>
      <c r="Q19" s="328"/>
      <c r="R19" s="304"/>
      <c r="S19" s="312"/>
      <c r="T19" s="313"/>
      <c r="U19" s="313"/>
      <c r="V19" s="314"/>
      <c r="W19" s="66"/>
      <c r="X19" s="197"/>
    </row>
    <row r="20" spans="1:24" ht="15" customHeight="1" thickBot="1" x14ac:dyDescent="0.25">
      <c r="A20" s="154"/>
      <c r="B20" s="246"/>
      <c r="C20" s="285"/>
      <c r="D20" s="290"/>
      <c r="E20" s="291"/>
      <c r="F20" s="296"/>
      <c r="G20" s="297"/>
      <c r="H20" s="198"/>
      <c r="I20" s="199"/>
      <c r="J20" s="200"/>
      <c r="K20" s="308"/>
      <c r="L20" s="308"/>
      <c r="M20" s="317"/>
      <c r="N20" s="308"/>
      <c r="O20" s="316"/>
      <c r="P20" s="316"/>
      <c r="Q20" s="329"/>
      <c r="R20" s="305"/>
      <c r="S20" s="315"/>
      <c r="T20" s="316"/>
      <c r="U20" s="316"/>
      <c r="V20" s="317"/>
      <c r="W20" s="66"/>
      <c r="X20" s="200"/>
    </row>
    <row r="21" spans="1:24" ht="15" customHeight="1" x14ac:dyDescent="0.2">
      <c r="A21" s="154"/>
      <c r="B21" s="171" t="s">
        <v>33</v>
      </c>
      <c r="C21" s="283" t="s">
        <v>554</v>
      </c>
      <c r="D21" s="330" t="s">
        <v>555</v>
      </c>
      <c r="E21" s="331"/>
      <c r="F21" s="292" t="s">
        <v>522</v>
      </c>
      <c r="G21" s="293"/>
      <c r="H21" s="186"/>
      <c r="I21" s="187"/>
      <c r="J21" s="188"/>
      <c r="K21" s="306" t="s">
        <v>500</v>
      </c>
      <c r="L21" s="332" t="s">
        <v>531</v>
      </c>
      <c r="M21" s="333"/>
      <c r="N21" s="306"/>
      <c r="O21" s="310"/>
      <c r="P21" s="310"/>
      <c r="Q21" s="327"/>
      <c r="R21" s="303"/>
      <c r="S21" s="309"/>
      <c r="T21" s="310"/>
      <c r="U21" s="310"/>
      <c r="V21" s="311"/>
      <c r="W21" s="66"/>
      <c r="X21" s="188"/>
    </row>
    <row r="22" spans="1:24" ht="15" customHeight="1" x14ac:dyDescent="0.2">
      <c r="A22" s="154"/>
      <c r="B22" s="172" t="s">
        <v>15</v>
      </c>
      <c r="C22" s="284"/>
      <c r="D22" s="288"/>
      <c r="E22" s="289"/>
      <c r="F22" s="294"/>
      <c r="G22" s="295"/>
      <c r="H22" s="189"/>
      <c r="I22" s="190"/>
      <c r="J22" s="191"/>
      <c r="K22" s="307"/>
      <c r="L22" s="334"/>
      <c r="M22" s="335"/>
      <c r="N22" s="307"/>
      <c r="O22" s="313"/>
      <c r="P22" s="313"/>
      <c r="Q22" s="328"/>
      <c r="R22" s="304"/>
      <c r="S22" s="312"/>
      <c r="T22" s="313"/>
      <c r="U22" s="313"/>
      <c r="V22" s="314"/>
      <c r="W22" s="66"/>
      <c r="X22" s="191"/>
    </row>
    <row r="23" spans="1:24" ht="15" customHeight="1" x14ac:dyDescent="0.2">
      <c r="A23" s="154"/>
      <c r="B23" s="173" t="s">
        <v>16</v>
      </c>
      <c r="C23" s="284"/>
      <c r="D23" s="288"/>
      <c r="E23" s="289"/>
      <c r="F23" s="294"/>
      <c r="G23" s="295"/>
      <c r="H23" s="192"/>
      <c r="I23" s="193"/>
      <c r="J23" s="194"/>
      <c r="K23" s="307"/>
      <c r="L23" s="336"/>
      <c r="M23" s="335"/>
      <c r="N23" s="307"/>
      <c r="O23" s="313"/>
      <c r="P23" s="313"/>
      <c r="Q23" s="328"/>
      <c r="R23" s="304"/>
      <c r="S23" s="312"/>
      <c r="T23" s="313"/>
      <c r="U23" s="313"/>
      <c r="V23" s="314"/>
      <c r="W23" s="66"/>
      <c r="X23" s="194"/>
    </row>
    <row r="24" spans="1:24" ht="15" customHeight="1" x14ac:dyDescent="0.2">
      <c r="A24" s="154"/>
      <c r="B24" s="174" t="s">
        <v>11</v>
      </c>
      <c r="C24" s="284"/>
      <c r="D24" s="288"/>
      <c r="E24" s="289"/>
      <c r="F24" s="294"/>
      <c r="G24" s="295"/>
      <c r="H24" s="195"/>
      <c r="I24" s="196"/>
      <c r="J24" s="197"/>
      <c r="K24" s="307"/>
      <c r="L24" s="336"/>
      <c r="M24" s="335"/>
      <c r="N24" s="307"/>
      <c r="O24" s="313"/>
      <c r="P24" s="313"/>
      <c r="Q24" s="328"/>
      <c r="R24" s="304"/>
      <c r="S24" s="312"/>
      <c r="T24" s="313"/>
      <c r="U24" s="313"/>
      <c r="V24" s="314"/>
      <c r="W24" s="66"/>
      <c r="X24" s="197"/>
    </row>
    <row r="25" spans="1:24" ht="15" customHeight="1" thickBot="1" x14ac:dyDescent="0.25">
      <c r="A25" s="154"/>
      <c r="B25" s="175"/>
      <c r="C25" s="285"/>
      <c r="D25" s="290"/>
      <c r="E25" s="291"/>
      <c r="F25" s="296"/>
      <c r="G25" s="297"/>
      <c r="H25" s="198"/>
      <c r="I25" s="199"/>
      <c r="J25" s="200"/>
      <c r="K25" s="308"/>
      <c r="L25" s="337"/>
      <c r="M25" s="338"/>
      <c r="N25" s="308"/>
      <c r="O25" s="316"/>
      <c r="P25" s="316"/>
      <c r="Q25" s="329"/>
      <c r="R25" s="305"/>
      <c r="S25" s="315"/>
      <c r="T25" s="316"/>
      <c r="U25" s="316"/>
      <c r="V25" s="317"/>
      <c r="W25" s="66"/>
      <c r="X25" s="200"/>
    </row>
    <row r="26" spans="1:24" ht="15" customHeight="1" x14ac:dyDescent="0.2">
      <c r="A26" s="154"/>
      <c r="B26" s="171" t="s">
        <v>34</v>
      </c>
      <c r="C26" s="283" t="s">
        <v>556</v>
      </c>
      <c r="D26" s="330" t="s">
        <v>557</v>
      </c>
      <c r="E26" s="331"/>
      <c r="F26" s="292" t="s">
        <v>523</v>
      </c>
      <c r="G26" s="293"/>
      <c r="H26" s="186"/>
      <c r="I26" s="187"/>
      <c r="J26" s="188"/>
      <c r="K26" s="306"/>
      <c r="L26" s="306" t="s">
        <v>532</v>
      </c>
      <c r="M26" s="311"/>
      <c r="N26" s="306"/>
      <c r="O26" s="310"/>
      <c r="P26" s="310"/>
      <c r="Q26" s="327"/>
      <c r="R26" s="303"/>
      <c r="S26" s="309"/>
      <c r="T26" s="310"/>
      <c r="U26" s="310"/>
      <c r="V26" s="311"/>
      <c r="W26" s="66"/>
      <c r="X26" s="188"/>
    </row>
    <row r="27" spans="1:24" ht="15" customHeight="1" x14ac:dyDescent="0.2">
      <c r="A27" s="154"/>
      <c r="B27" s="172" t="s">
        <v>12</v>
      </c>
      <c r="C27" s="284"/>
      <c r="D27" s="288"/>
      <c r="E27" s="289"/>
      <c r="F27" s="294"/>
      <c r="G27" s="295"/>
      <c r="H27" s="189"/>
      <c r="I27" s="190"/>
      <c r="J27" s="191"/>
      <c r="K27" s="307"/>
      <c r="L27" s="307"/>
      <c r="M27" s="314"/>
      <c r="N27" s="307"/>
      <c r="O27" s="313"/>
      <c r="P27" s="313"/>
      <c r="Q27" s="328"/>
      <c r="R27" s="304"/>
      <c r="S27" s="312"/>
      <c r="T27" s="313"/>
      <c r="U27" s="313"/>
      <c r="V27" s="314"/>
      <c r="W27" s="66"/>
      <c r="X27" s="191"/>
    </row>
    <row r="28" spans="1:24" ht="15" customHeight="1" x14ac:dyDescent="0.2">
      <c r="A28" s="154"/>
      <c r="B28" s="172" t="s">
        <v>17</v>
      </c>
      <c r="C28" s="284"/>
      <c r="D28" s="288"/>
      <c r="E28" s="289"/>
      <c r="F28" s="294"/>
      <c r="G28" s="295"/>
      <c r="H28" s="192"/>
      <c r="I28" s="193"/>
      <c r="J28" s="194"/>
      <c r="K28" s="307"/>
      <c r="L28" s="307"/>
      <c r="M28" s="314"/>
      <c r="N28" s="307"/>
      <c r="O28" s="313"/>
      <c r="P28" s="313"/>
      <c r="Q28" s="328"/>
      <c r="R28" s="304"/>
      <c r="S28" s="312"/>
      <c r="T28" s="313"/>
      <c r="U28" s="313"/>
      <c r="V28" s="314"/>
      <c r="W28" s="66"/>
      <c r="X28" s="194"/>
    </row>
    <row r="29" spans="1:24" ht="15" customHeight="1" x14ac:dyDescent="0.2">
      <c r="A29" s="154"/>
      <c r="B29" s="172" t="s">
        <v>18</v>
      </c>
      <c r="C29" s="284"/>
      <c r="D29" s="288"/>
      <c r="E29" s="289"/>
      <c r="F29" s="294"/>
      <c r="G29" s="295"/>
      <c r="H29" s="195"/>
      <c r="I29" s="196"/>
      <c r="J29" s="197"/>
      <c r="K29" s="307"/>
      <c r="L29" s="307"/>
      <c r="M29" s="314"/>
      <c r="N29" s="307"/>
      <c r="O29" s="313"/>
      <c r="P29" s="313"/>
      <c r="Q29" s="328"/>
      <c r="R29" s="304"/>
      <c r="S29" s="312"/>
      <c r="T29" s="313"/>
      <c r="U29" s="313"/>
      <c r="V29" s="314"/>
      <c r="W29" s="66"/>
      <c r="X29" s="197"/>
    </row>
    <row r="30" spans="1:24" ht="15" customHeight="1" thickBot="1" x14ac:dyDescent="0.25">
      <c r="A30" s="154"/>
      <c r="B30" s="175"/>
      <c r="C30" s="285"/>
      <c r="D30" s="290"/>
      <c r="E30" s="291"/>
      <c r="F30" s="296"/>
      <c r="G30" s="297"/>
      <c r="H30" s="198"/>
      <c r="I30" s="199"/>
      <c r="J30" s="200"/>
      <c r="K30" s="308"/>
      <c r="L30" s="308"/>
      <c r="M30" s="317"/>
      <c r="N30" s="308"/>
      <c r="O30" s="316"/>
      <c r="P30" s="316"/>
      <c r="Q30" s="329"/>
      <c r="R30" s="305"/>
      <c r="S30" s="315"/>
      <c r="T30" s="316"/>
      <c r="U30" s="316"/>
      <c r="V30" s="317"/>
      <c r="W30" s="66"/>
      <c r="X30" s="200"/>
    </row>
    <row r="31" spans="1:24" ht="15" customHeight="1" x14ac:dyDescent="0.2">
      <c r="A31" s="154"/>
      <c r="B31" s="171" t="s">
        <v>35</v>
      </c>
      <c r="C31" s="283" t="str">
        <f>IF((OR(STAOGR_NATGEF!$A$9=1,STAOGR_NATGEF!$A$23=1)),"Bitte Standortsgruppe und Naturgefahr wählen",CONCATENATE(VLOOKUP(STAOGR_NATGEF!$A$9,Staotyp_minimal!$A$3:$I$9,7,FALSE),"
",VLOOKUP(STAOGR_NATGEF!$A$23,Natgef_minimal!$A$3:$I$18,7,FALSE)))</f>
        <v xml:space="preserve">Fläche mit starker Vegetationskonkurrenz &lt; 1/3
</v>
      </c>
      <c r="D31" s="286" t="str">
        <f>IF((OR(STAOGR_NATGEF!$A$9=1,STAOGR_NATGEF!$A$23=1)),"Bitte Standortsgruppe und Naturgefahr wählen",CONCATENATE(VLOOKUP(STAOGR_NATGEF!$A$9,Staotyp_ideal!$A$3:$I$9,7,FALSE),"
",VLOOKUP(STAOGR_NATGEF!$A$23,Natgef_ideal!$A$3:$I$18,7,FALSE)))</f>
        <v xml:space="preserve">Fläche mit starker Vegetations­konkurrenz &lt; 1/10
</v>
      </c>
      <c r="E31" s="287"/>
      <c r="F31" s="292" t="s">
        <v>524</v>
      </c>
      <c r="G31" s="293"/>
      <c r="H31" s="186"/>
      <c r="I31" s="187"/>
      <c r="J31" s="188"/>
      <c r="K31" s="306"/>
      <c r="L31" s="306" t="s">
        <v>533</v>
      </c>
      <c r="M31" s="311"/>
      <c r="N31" s="306"/>
      <c r="O31" s="310"/>
      <c r="P31" s="310"/>
      <c r="Q31" s="327"/>
      <c r="R31" s="303"/>
      <c r="S31" s="309"/>
      <c r="T31" s="310"/>
      <c r="U31" s="310"/>
      <c r="V31" s="311"/>
      <c r="W31" s="66"/>
      <c r="X31" s="188"/>
    </row>
    <row r="32" spans="1:24" ht="15" customHeight="1" x14ac:dyDescent="0.2">
      <c r="A32" s="154"/>
      <c r="B32" s="176" t="s">
        <v>30</v>
      </c>
      <c r="C32" s="284"/>
      <c r="D32" s="288"/>
      <c r="E32" s="289"/>
      <c r="F32" s="294"/>
      <c r="G32" s="295"/>
      <c r="H32" s="189"/>
      <c r="I32" s="190"/>
      <c r="J32" s="191"/>
      <c r="K32" s="307"/>
      <c r="L32" s="307"/>
      <c r="M32" s="314"/>
      <c r="N32" s="307"/>
      <c r="O32" s="313"/>
      <c r="P32" s="313"/>
      <c r="Q32" s="328"/>
      <c r="R32" s="304"/>
      <c r="S32" s="312"/>
      <c r="T32" s="313"/>
      <c r="U32" s="313"/>
      <c r="V32" s="314"/>
      <c r="W32" s="222"/>
      <c r="X32" s="191"/>
    </row>
    <row r="33" spans="1:24" ht="15" customHeight="1" x14ac:dyDescent="0.2">
      <c r="A33" s="154"/>
      <c r="B33" s="176"/>
      <c r="C33" s="284"/>
      <c r="D33" s="288"/>
      <c r="E33" s="289"/>
      <c r="F33" s="294"/>
      <c r="G33" s="295"/>
      <c r="H33" s="192"/>
      <c r="I33" s="193"/>
      <c r="J33" s="194"/>
      <c r="K33" s="307"/>
      <c r="L33" s="307"/>
      <c r="M33" s="314"/>
      <c r="N33" s="307"/>
      <c r="O33" s="313"/>
      <c r="P33" s="313"/>
      <c r="Q33" s="328"/>
      <c r="R33" s="304"/>
      <c r="S33" s="312"/>
      <c r="T33" s="313"/>
      <c r="U33" s="313"/>
      <c r="V33" s="314"/>
      <c r="W33" s="66"/>
      <c r="X33" s="194"/>
    </row>
    <row r="34" spans="1:24" ht="15" customHeight="1" x14ac:dyDescent="0.2">
      <c r="A34" s="154"/>
      <c r="B34" s="177"/>
      <c r="C34" s="284"/>
      <c r="D34" s="288"/>
      <c r="E34" s="289"/>
      <c r="F34" s="294"/>
      <c r="G34" s="295"/>
      <c r="H34" s="195"/>
      <c r="I34" s="196"/>
      <c r="J34" s="197"/>
      <c r="K34" s="307"/>
      <c r="L34" s="307"/>
      <c r="M34" s="314"/>
      <c r="N34" s="307"/>
      <c r="O34" s="313"/>
      <c r="P34" s="313"/>
      <c r="Q34" s="328"/>
      <c r="R34" s="304"/>
      <c r="S34" s="312"/>
      <c r="T34" s="313"/>
      <c r="U34" s="313"/>
      <c r="V34" s="314"/>
      <c r="W34" s="66"/>
      <c r="X34" s="197"/>
    </row>
    <row r="35" spans="1:24" ht="15" customHeight="1" thickBot="1" x14ac:dyDescent="0.25">
      <c r="A35" s="154"/>
      <c r="B35" s="245"/>
      <c r="C35" s="285"/>
      <c r="D35" s="290"/>
      <c r="E35" s="291"/>
      <c r="F35" s="296"/>
      <c r="G35" s="297"/>
      <c r="H35" s="198"/>
      <c r="I35" s="199"/>
      <c r="J35" s="200"/>
      <c r="K35" s="308"/>
      <c r="L35" s="308"/>
      <c r="M35" s="317"/>
      <c r="N35" s="308"/>
      <c r="O35" s="316"/>
      <c r="P35" s="316"/>
      <c r="Q35" s="329"/>
      <c r="R35" s="305"/>
      <c r="S35" s="315"/>
      <c r="T35" s="316"/>
      <c r="U35" s="316"/>
      <c r="V35" s="317"/>
      <c r="W35" s="66"/>
      <c r="X35" s="200"/>
    </row>
    <row r="36" spans="1:24" ht="15" customHeight="1" x14ac:dyDescent="0.2">
      <c r="A36" s="154"/>
      <c r="B36" s="171" t="s">
        <v>35</v>
      </c>
      <c r="C36" s="283" t="str">
        <f>IF((OR(STAOGR_NATGEF!$A$9=1,STAOGR_NATGEF!$A$23=1)),"Bitte Standortsgruppe und Naturgefahr wählen",CONCATENATE(VLOOKUP(STAOGR_NATGEF!$A$9,Staotyp_minimal!$A$3:$I$9,8,FALSE),"
",VLOOKUP(STAOGR_NATGEF!$A$23,Natgef_minimal!$A$3:$I$18,8,FALSE)))</f>
        <v xml:space="preserve">Bei Deckungsgrad &lt; 70% mind. 10 Bu/a (Ø alle 3 m) vorhanden
</v>
      </c>
      <c r="D36" s="286" t="str">
        <f>IF((OR(STAOGR_NATGEF!$A$9=1,STAOGR_NATGEF!$A$23=1)),"Bitte Standortsgruppe und Naturgefahr wählen",CONCATENATE(VLOOKUP(STAOGR_NATGEF!$A$9,Staotyp_ideal!$A$3:$I$9,8,FALSE),"
",VLOOKUP(STAOGR_NATGEF!$A$23,Natgef_ideal!$A$3:$I$18,8,FALSE)))</f>
        <v xml:space="preserve">Bei Deckungsgrad &lt; 70% mind. 50 Bu/a (Ø alle 1.5 m) vorhanden
</v>
      </c>
      <c r="E36" s="287"/>
      <c r="F36" s="292" t="s">
        <v>525</v>
      </c>
      <c r="G36" s="293"/>
      <c r="H36" s="186" t="s">
        <v>38</v>
      </c>
      <c r="I36" s="187"/>
      <c r="J36" s="188"/>
      <c r="K36" s="306"/>
      <c r="L36" s="306" t="s">
        <v>534</v>
      </c>
      <c r="M36" s="311"/>
      <c r="N36" s="318"/>
      <c r="O36" s="319"/>
      <c r="P36" s="319"/>
      <c r="Q36" s="320"/>
      <c r="R36" s="303"/>
      <c r="S36" s="309"/>
      <c r="T36" s="310"/>
      <c r="U36" s="310"/>
      <c r="V36" s="311"/>
      <c r="W36" s="66"/>
      <c r="X36" s="188"/>
    </row>
    <row r="37" spans="1:24" ht="15" customHeight="1" x14ac:dyDescent="0.2">
      <c r="A37" s="154"/>
      <c r="B37" s="176" t="s">
        <v>31</v>
      </c>
      <c r="C37" s="284"/>
      <c r="D37" s="288"/>
      <c r="E37" s="289"/>
      <c r="F37" s="294"/>
      <c r="G37" s="295"/>
      <c r="H37" s="189"/>
      <c r="I37" s="190"/>
      <c r="J37" s="191"/>
      <c r="K37" s="307"/>
      <c r="L37" s="307"/>
      <c r="M37" s="314"/>
      <c r="N37" s="321"/>
      <c r="O37" s="322"/>
      <c r="P37" s="322"/>
      <c r="Q37" s="323"/>
      <c r="R37" s="304"/>
      <c r="S37" s="312"/>
      <c r="T37" s="313"/>
      <c r="U37" s="313"/>
      <c r="V37" s="314"/>
      <c r="W37" s="66"/>
      <c r="X37" s="191"/>
    </row>
    <row r="38" spans="1:24" ht="15" customHeight="1" x14ac:dyDescent="0.2">
      <c r="A38" s="154"/>
      <c r="B38" s="173" t="s">
        <v>36</v>
      </c>
      <c r="C38" s="284"/>
      <c r="D38" s="288"/>
      <c r="E38" s="289"/>
      <c r="F38" s="294"/>
      <c r="G38" s="295"/>
      <c r="H38" s="192" t="s">
        <v>39</v>
      </c>
      <c r="I38" s="193"/>
      <c r="J38" s="194"/>
      <c r="K38" s="307"/>
      <c r="L38" s="307"/>
      <c r="M38" s="314"/>
      <c r="N38" s="321"/>
      <c r="O38" s="322"/>
      <c r="P38" s="322"/>
      <c r="Q38" s="323"/>
      <c r="R38" s="304"/>
      <c r="S38" s="312"/>
      <c r="T38" s="313"/>
      <c r="U38" s="313"/>
      <c r="V38" s="314"/>
      <c r="W38" s="66"/>
      <c r="X38" s="194"/>
    </row>
    <row r="39" spans="1:24" ht="15" customHeight="1" x14ac:dyDescent="0.2">
      <c r="A39" s="154"/>
      <c r="B39" s="176"/>
      <c r="C39" s="284"/>
      <c r="D39" s="288"/>
      <c r="E39" s="289"/>
      <c r="F39" s="294"/>
      <c r="G39" s="295"/>
      <c r="H39" s="195" t="s">
        <v>40</v>
      </c>
      <c r="I39" s="196"/>
      <c r="J39" s="197"/>
      <c r="K39" s="307"/>
      <c r="L39" s="307"/>
      <c r="M39" s="314"/>
      <c r="N39" s="321"/>
      <c r="O39" s="322"/>
      <c r="P39" s="322"/>
      <c r="Q39" s="323"/>
      <c r="R39" s="304"/>
      <c r="S39" s="312"/>
      <c r="T39" s="313"/>
      <c r="U39" s="313"/>
      <c r="V39" s="314"/>
      <c r="W39" s="66"/>
      <c r="X39" s="197"/>
    </row>
    <row r="40" spans="1:24" ht="15" customHeight="1" thickBot="1" x14ac:dyDescent="0.25">
      <c r="A40" s="154"/>
      <c r="B40" s="173"/>
      <c r="C40" s="285"/>
      <c r="D40" s="290"/>
      <c r="E40" s="291"/>
      <c r="F40" s="296"/>
      <c r="G40" s="297"/>
      <c r="H40" s="198"/>
      <c r="I40" s="199"/>
      <c r="J40" s="200"/>
      <c r="K40" s="308"/>
      <c r="L40" s="308"/>
      <c r="M40" s="317"/>
      <c r="N40" s="324"/>
      <c r="O40" s="325"/>
      <c r="P40" s="325"/>
      <c r="Q40" s="326"/>
      <c r="R40" s="305"/>
      <c r="S40" s="315"/>
      <c r="T40" s="316"/>
      <c r="U40" s="316"/>
      <c r="V40" s="317"/>
      <c r="W40" s="66"/>
      <c r="X40" s="200"/>
    </row>
    <row r="41" spans="1:24" ht="15" customHeight="1" x14ac:dyDescent="0.2">
      <c r="A41" s="154"/>
      <c r="B41" s="171" t="s">
        <v>35</v>
      </c>
      <c r="C41" s="283" t="str">
        <f>IF((OR(STAOGR_NATGEF!$A$9=1,STAOGR_NATGEF!$A$23=1)),"Bitte Standortsgruppe und Naturgefahr wählen",CONCATENATE(VLOOKUP(STAOGR_NATGEF!$A$9,Staotyp_minimal!$A$3:$I$9,9,FALSE),"
",VLOOKUP(STAOGR_NATGEF!$A$23,Natgef_minimal!$A$3:$I$18,9,FALSE)))</f>
        <v xml:space="preserve">Pro ha mind. 1 Trupp (2 – 5 a, Ø alle 100 m) oder Deckungsgrad mind. 3%
Mischung zielgerecht
</v>
      </c>
      <c r="D41" s="286" t="str">
        <f>IF((OR(STAOGR_NATGEF!$A$9=1,STAOGR_NATGEF!$A$23=1)),"Bitte Standortsgruppe und Naturgefahr wählen",CONCATENATE(VLOOKUP(STAOGR_NATGEF!$A$9,Staotyp_ideal!$A$3:$I$9,9,FALSE),"
",VLOOKUP(STAOGR_NATGEF!$A$23,Natgef_ideal!$A$3:$I$18,9,FALSE)))</f>
        <v xml:space="preserve">Pro ha mind. 2 Trupp (2 – 5 a, Ø alle 75 m) oder Deckungsgrad mind. 7%
Mischung zielgerecht
</v>
      </c>
      <c r="E41" s="287"/>
      <c r="F41" s="292" t="s">
        <v>526</v>
      </c>
      <c r="G41" s="293"/>
      <c r="H41" s="186"/>
      <c r="I41" s="187"/>
      <c r="J41" s="188"/>
      <c r="K41" s="306"/>
      <c r="L41" s="306" t="s">
        <v>534</v>
      </c>
      <c r="M41" s="311"/>
      <c r="N41" s="318"/>
      <c r="O41" s="319"/>
      <c r="P41" s="319"/>
      <c r="Q41" s="320"/>
      <c r="R41" s="303"/>
      <c r="S41" s="309"/>
      <c r="T41" s="310"/>
      <c r="U41" s="310"/>
      <c r="V41" s="311"/>
      <c r="W41" s="66"/>
      <c r="X41" s="188"/>
    </row>
    <row r="42" spans="1:24" ht="15" customHeight="1" x14ac:dyDescent="0.2">
      <c r="A42" s="154"/>
      <c r="B42" s="176" t="s">
        <v>8</v>
      </c>
      <c r="C42" s="284"/>
      <c r="D42" s="288"/>
      <c r="E42" s="289"/>
      <c r="F42" s="294"/>
      <c r="G42" s="295"/>
      <c r="H42" s="189"/>
      <c r="I42" s="190"/>
      <c r="J42" s="191"/>
      <c r="K42" s="307"/>
      <c r="L42" s="307"/>
      <c r="M42" s="314"/>
      <c r="N42" s="321"/>
      <c r="O42" s="322"/>
      <c r="P42" s="322"/>
      <c r="Q42" s="323"/>
      <c r="R42" s="304"/>
      <c r="S42" s="312"/>
      <c r="T42" s="313"/>
      <c r="U42" s="313"/>
      <c r="V42" s="314"/>
      <c r="W42" s="66"/>
      <c r="X42" s="191"/>
    </row>
    <row r="43" spans="1:24" ht="15" customHeight="1" x14ac:dyDescent="0.2">
      <c r="A43" s="154"/>
      <c r="B43" s="298" t="s">
        <v>9</v>
      </c>
      <c r="C43" s="284"/>
      <c r="D43" s="288"/>
      <c r="E43" s="289"/>
      <c r="F43" s="294"/>
      <c r="G43" s="295"/>
      <c r="H43" s="192"/>
      <c r="I43" s="193"/>
      <c r="J43" s="194"/>
      <c r="K43" s="307"/>
      <c r="L43" s="307"/>
      <c r="M43" s="314"/>
      <c r="N43" s="321"/>
      <c r="O43" s="322"/>
      <c r="P43" s="322"/>
      <c r="Q43" s="323"/>
      <c r="R43" s="304"/>
      <c r="S43" s="312"/>
      <c r="T43" s="313"/>
      <c r="U43" s="313"/>
      <c r="V43" s="314"/>
      <c r="W43" s="66"/>
      <c r="X43" s="194"/>
    </row>
    <row r="44" spans="1:24" ht="15" customHeight="1" x14ac:dyDescent="0.2">
      <c r="A44" s="154"/>
      <c r="B44" s="299"/>
      <c r="C44" s="284"/>
      <c r="D44" s="288"/>
      <c r="E44" s="289"/>
      <c r="F44" s="294"/>
      <c r="G44" s="295"/>
      <c r="H44" s="195"/>
      <c r="I44" s="196"/>
      <c r="J44" s="197"/>
      <c r="K44" s="307"/>
      <c r="L44" s="307"/>
      <c r="M44" s="314"/>
      <c r="N44" s="321"/>
      <c r="O44" s="322"/>
      <c r="P44" s="322"/>
      <c r="Q44" s="323"/>
      <c r="R44" s="304"/>
      <c r="S44" s="312"/>
      <c r="T44" s="313"/>
      <c r="U44" s="313"/>
      <c r="V44" s="314"/>
      <c r="W44" s="66"/>
      <c r="X44" s="197"/>
    </row>
    <row r="45" spans="1:24" ht="15" customHeight="1" thickBot="1" x14ac:dyDescent="0.25">
      <c r="A45" s="154"/>
      <c r="B45" s="244"/>
      <c r="C45" s="285"/>
      <c r="D45" s="290"/>
      <c r="E45" s="291"/>
      <c r="F45" s="296"/>
      <c r="G45" s="297"/>
      <c r="H45" s="201"/>
      <c r="I45" s="202"/>
      <c r="J45" s="200"/>
      <c r="K45" s="308"/>
      <c r="L45" s="308"/>
      <c r="M45" s="317"/>
      <c r="N45" s="324"/>
      <c r="O45" s="325"/>
      <c r="P45" s="325"/>
      <c r="Q45" s="326"/>
      <c r="R45" s="305"/>
      <c r="S45" s="315"/>
      <c r="T45" s="316"/>
      <c r="U45" s="316"/>
      <c r="V45" s="317"/>
      <c r="W45" s="66"/>
      <c r="X45" s="200"/>
    </row>
    <row r="46" spans="1:24" ht="11.25" customHeight="1" thickBot="1" x14ac:dyDescent="0.25">
      <c r="A46" s="154"/>
      <c r="B46" s="235"/>
      <c r="C46" s="235"/>
      <c r="D46" s="178"/>
      <c r="E46" s="178"/>
      <c r="F46" s="178"/>
      <c r="G46" s="179"/>
      <c r="H46" s="180"/>
      <c r="I46" s="180"/>
      <c r="J46" s="180"/>
      <c r="K46" s="237"/>
      <c r="L46" s="180"/>
      <c r="M46" s="180"/>
      <c r="N46" s="181"/>
      <c r="O46" s="182"/>
      <c r="P46" s="182"/>
      <c r="Q46" s="182"/>
      <c r="R46" s="183"/>
      <c r="S46" s="183"/>
      <c r="T46" s="183"/>
      <c r="U46" s="183"/>
      <c r="V46" s="183"/>
    </row>
    <row r="47" spans="1:24" ht="12.75" customHeight="1" x14ac:dyDescent="0.25">
      <c r="A47" s="154"/>
      <c r="B47" s="242" t="s">
        <v>485</v>
      </c>
      <c r="C47" s="241"/>
      <c r="D47" s="241"/>
      <c r="E47" s="241"/>
      <c r="F47" s="241"/>
      <c r="G47" s="241"/>
      <c r="H47" s="241"/>
      <c r="I47" s="241"/>
      <c r="J47" s="241"/>
      <c r="K47" s="241"/>
      <c r="L47" s="241"/>
      <c r="M47" s="241"/>
      <c r="N47" s="241"/>
      <c r="O47" s="241"/>
      <c r="P47" s="241"/>
      <c r="Q47" s="241"/>
      <c r="R47" s="241"/>
      <c r="S47" s="241"/>
      <c r="T47" s="241"/>
      <c r="U47" s="241"/>
      <c r="V47" s="243"/>
      <c r="W47" s="66"/>
    </row>
    <row r="48" spans="1:24" ht="12.75" customHeight="1" x14ac:dyDescent="0.2">
      <c r="A48" s="154"/>
      <c r="B48" s="380"/>
      <c r="C48" s="381"/>
      <c r="D48" s="381"/>
      <c r="E48" s="381"/>
      <c r="F48" s="381"/>
      <c r="G48" s="381"/>
      <c r="H48" s="381"/>
      <c r="I48" s="381"/>
      <c r="J48" s="381"/>
      <c r="K48" s="381"/>
      <c r="L48" s="381"/>
      <c r="M48" s="381"/>
      <c r="N48" s="381"/>
      <c r="O48" s="381"/>
      <c r="P48" s="381"/>
      <c r="Q48" s="381"/>
      <c r="R48" s="381"/>
      <c r="S48" s="381"/>
      <c r="T48" s="381"/>
      <c r="U48" s="381"/>
      <c r="V48" s="382"/>
      <c r="W48" s="66"/>
    </row>
    <row r="49" spans="1:23" s="13" customFormat="1" ht="18.75" customHeight="1" x14ac:dyDescent="0.2">
      <c r="A49" s="184"/>
      <c r="B49" s="380"/>
      <c r="C49" s="381"/>
      <c r="D49" s="381"/>
      <c r="E49" s="381"/>
      <c r="F49" s="381"/>
      <c r="G49" s="381"/>
      <c r="H49" s="381"/>
      <c r="I49" s="381"/>
      <c r="J49" s="381"/>
      <c r="K49" s="381"/>
      <c r="L49" s="381"/>
      <c r="M49" s="381"/>
      <c r="N49" s="381"/>
      <c r="O49" s="381"/>
      <c r="P49" s="381"/>
      <c r="Q49" s="381"/>
      <c r="R49" s="381"/>
      <c r="S49" s="381"/>
      <c r="T49" s="381"/>
      <c r="U49" s="381"/>
      <c r="V49" s="382"/>
      <c r="W49" s="66"/>
    </row>
    <row r="50" spans="1:23" s="13" customFormat="1" ht="18.75" customHeight="1" x14ac:dyDescent="0.2">
      <c r="A50" s="184"/>
      <c r="B50" s="380"/>
      <c r="C50" s="381"/>
      <c r="D50" s="381"/>
      <c r="E50" s="381"/>
      <c r="F50" s="381"/>
      <c r="G50" s="381"/>
      <c r="H50" s="381"/>
      <c r="I50" s="381"/>
      <c r="J50" s="381"/>
      <c r="K50" s="381"/>
      <c r="L50" s="381"/>
      <c r="M50" s="381"/>
      <c r="N50" s="381"/>
      <c r="O50" s="381"/>
      <c r="P50" s="381"/>
      <c r="Q50" s="381"/>
      <c r="R50" s="381"/>
      <c r="S50" s="381"/>
      <c r="T50" s="381"/>
      <c r="U50" s="381"/>
      <c r="V50" s="382"/>
      <c r="W50" s="66"/>
    </row>
    <row r="51" spans="1:23" s="13" customFormat="1" ht="18.75" customHeight="1" x14ac:dyDescent="0.2">
      <c r="A51" s="184"/>
      <c r="B51" s="380"/>
      <c r="C51" s="381"/>
      <c r="D51" s="381"/>
      <c r="E51" s="381"/>
      <c r="F51" s="381"/>
      <c r="G51" s="381"/>
      <c r="H51" s="381"/>
      <c r="I51" s="381"/>
      <c r="J51" s="381"/>
      <c r="K51" s="381"/>
      <c r="L51" s="381"/>
      <c r="M51" s="381"/>
      <c r="N51" s="381"/>
      <c r="O51" s="381"/>
      <c r="P51" s="381"/>
      <c r="Q51" s="381"/>
      <c r="R51" s="381"/>
      <c r="S51" s="381"/>
      <c r="T51" s="381"/>
      <c r="U51" s="381"/>
      <c r="V51" s="382"/>
      <c r="W51" s="66"/>
    </row>
    <row r="52" spans="1:23" ht="12.75" customHeight="1" x14ac:dyDescent="0.2">
      <c r="A52" s="154"/>
      <c r="B52" s="380"/>
      <c r="C52" s="381"/>
      <c r="D52" s="381"/>
      <c r="E52" s="381"/>
      <c r="F52" s="381"/>
      <c r="G52" s="381"/>
      <c r="H52" s="381"/>
      <c r="I52" s="381"/>
      <c r="J52" s="381"/>
      <c r="K52" s="381"/>
      <c r="L52" s="381"/>
      <c r="M52" s="381"/>
      <c r="N52" s="381"/>
      <c r="O52" s="381"/>
      <c r="P52" s="381"/>
      <c r="Q52" s="381"/>
      <c r="R52" s="381"/>
      <c r="S52" s="381"/>
      <c r="T52" s="381"/>
      <c r="U52" s="381"/>
      <c r="V52" s="382"/>
    </row>
    <row r="53" spans="1:23" ht="9" customHeight="1" x14ac:dyDescent="0.2">
      <c r="B53" s="380"/>
      <c r="C53" s="381"/>
      <c r="D53" s="381"/>
      <c r="E53" s="381"/>
      <c r="F53" s="381"/>
      <c r="G53" s="381"/>
      <c r="H53" s="381"/>
      <c r="I53" s="381"/>
      <c r="J53" s="381"/>
      <c r="K53" s="381"/>
      <c r="L53" s="381"/>
      <c r="M53" s="381"/>
      <c r="N53" s="381"/>
      <c r="O53" s="381"/>
      <c r="P53" s="381"/>
      <c r="Q53" s="381"/>
      <c r="R53" s="381"/>
      <c r="S53" s="381"/>
      <c r="T53" s="381"/>
      <c r="U53" s="381"/>
      <c r="V53" s="382"/>
      <c r="W53" s="222"/>
    </row>
    <row r="54" spans="1:23" ht="12.75" customHeight="1" x14ac:dyDescent="0.2">
      <c r="B54" s="380"/>
      <c r="C54" s="381"/>
      <c r="D54" s="381"/>
      <c r="E54" s="381"/>
      <c r="F54" s="381"/>
      <c r="G54" s="381"/>
      <c r="H54" s="381"/>
      <c r="I54" s="381"/>
      <c r="J54" s="381"/>
      <c r="K54" s="381"/>
      <c r="L54" s="381"/>
      <c r="M54" s="381"/>
      <c r="N54" s="381"/>
      <c r="O54" s="381"/>
      <c r="P54" s="381"/>
      <c r="Q54" s="381"/>
      <c r="R54" s="381"/>
      <c r="S54" s="381"/>
      <c r="T54" s="381"/>
      <c r="U54" s="381"/>
      <c r="V54" s="382"/>
      <c r="W54" s="66"/>
    </row>
    <row r="55" spans="1:23" ht="13.5" customHeight="1" x14ac:dyDescent="0.2">
      <c r="B55" s="380"/>
      <c r="C55" s="381"/>
      <c r="D55" s="381"/>
      <c r="E55" s="381"/>
      <c r="F55" s="381"/>
      <c r="G55" s="381"/>
      <c r="H55" s="381"/>
      <c r="I55" s="381"/>
      <c r="J55" s="381"/>
      <c r="K55" s="381"/>
      <c r="L55" s="381"/>
      <c r="M55" s="381"/>
      <c r="N55" s="381"/>
      <c r="O55" s="381"/>
      <c r="P55" s="381"/>
      <c r="Q55" s="381"/>
      <c r="R55" s="381"/>
      <c r="S55" s="381"/>
      <c r="T55" s="381"/>
      <c r="U55" s="381"/>
      <c r="V55" s="382"/>
      <c r="W55" s="66"/>
    </row>
    <row r="56" spans="1:23" x14ac:dyDescent="0.2">
      <c r="B56" s="380"/>
      <c r="C56" s="381"/>
      <c r="D56" s="381"/>
      <c r="E56" s="381"/>
      <c r="F56" s="381"/>
      <c r="G56" s="381"/>
      <c r="H56" s="381"/>
      <c r="I56" s="381"/>
      <c r="J56" s="381"/>
      <c r="K56" s="381"/>
      <c r="L56" s="381"/>
      <c r="M56" s="381"/>
      <c r="N56" s="381"/>
      <c r="O56" s="381"/>
      <c r="P56" s="381"/>
      <c r="Q56" s="381"/>
      <c r="R56" s="381"/>
      <c r="S56" s="381"/>
      <c r="T56" s="381"/>
      <c r="U56" s="381"/>
      <c r="V56" s="382"/>
      <c r="W56" s="66"/>
    </row>
    <row r="57" spans="1:23" x14ac:dyDescent="0.2">
      <c r="B57" s="380"/>
      <c r="C57" s="381"/>
      <c r="D57" s="381"/>
      <c r="E57" s="381"/>
      <c r="F57" s="381"/>
      <c r="G57" s="381"/>
      <c r="H57" s="381"/>
      <c r="I57" s="381"/>
      <c r="J57" s="381"/>
      <c r="K57" s="381"/>
      <c r="L57" s="381"/>
      <c r="M57" s="381"/>
      <c r="N57" s="381"/>
      <c r="O57" s="381"/>
      <c r="P57" s="381"/>
      <c r="Q57" s="381"/>
      <c r="R57" s="381"/>
      <c r="S57" s="381"/>
      <c r="T57" s="381"/>
      <c r="U57" s="381"/>
      <c r="V57" s="382"/>
      <c r="W57" s="66"/>
    </row>
    <row r="58" spans="1:23" x14ac:dyDescent="0.2">
      <c r="B58" s="380"/>
      <c r="C58" s="381"/>
      <c r="D58" s="381"/>
      <c r="E58" s="381"/>
      <c r="F58" s="381"/>
      <c r="G58" s="381"/>
      <c r="H58" s="381"/>
      <c r="I58" s="381"/>
      <c r="J58" s="381"/>
      <c r="K58" s="381"/>
      <c r="L58" s="381"/>
      <c r="M58" s="381"/>
      <c r="N58" s="381"/>
      <c r="O58" s="381"/>
      <c r="P58" s="381"/>
      <c r="Q58" s="381"/>
      <c r="R58" s="381"/>
      <c r="S58" s="381"/>
      <c r="T58" s="381"/>
      <c r="U58" s="381"/>
      <c r="V58" s="382"/>
      <c r="W58" s="66"/>
    </row>
    <row r="59" spans="1:23" ht="13.5" thickBot="1" x14ac:dyDescent="0.25">
      <c r="B59" s="383"/>
      <c r="C59" s="384"/>
      <c r="D59" s="384"/>
      <c r="E59" s="384"/>
      <c r="F59" s="384"/>
      <c r="G59" s="384"/>
      <c r="H59" s="384"/>
      <c r="I59" s="384"/>
      <c r="J59" s="384"/>
      <c r="K59" s="384"/>
      <c r="L59" s="384"/>
      <c r="M59" s="384"/>
      <c r="N59" s="384"/>
      <c r="O59" s="384"/>
      <c r="P59" s="384"/>
      <c r="Q59" s="384"/>
      <c r="R59" s="384"/>
      <c r="S59" s="384"/>
      <c r="T59" s="384"/>
      <c r="U59" s="384"/>
      <c r="V59" s="385"/>
      <c r="W59" s="66"/>
    </row>
    <row r="60" spans="1:23" x14ac:dyDescent="0.2">
      <c r="B60" s="149"/>
      <c r="W60" s="66"/>
    </row>
    <row r="61" spans="1:23" x14ac:dyDescent="0.2">
      <c r="W61" s="66"/>
    </row>
    <row r="62" spans="1:23" x14ac:dyDescent="0.2">
      <c r="W62" s="66"/>
    </row>
  </sheetData>
  <sheetProtection formatCells="0" selectLockedCells="1" autoFilter="0"/>
  <protectedRanges>
    <protectedRange sqref="C51:D51" name="Bestaetigung_FB" securityDescriptor="O:WDG:WDD:(A;;CC;;;S-1-5-21-1078081533-1060284298-682003330-26921)(A;;CC;;;S-1-5-21-1078081533-1060284298-682003330-67223)(A;;CC;;;S-1-5-21-1078081533-1060284298-682003330-27886)"/>
    <protectedRange sqref="F49" name="Bemerkung"/>
    <protectedRange sqref="C49:D50 V49:V51" name="Dokumentation"/>
    <protectedRange sqref="E5:U5 E6:I6 K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Q26:Q45 O26:P34 N27:N30 N36:P45 N11:P20" name="Ausführungsziele_1"/>
    <protectedRange sqref="Q21:Q25 O21:P24" name="Massnahmen_4"/>
    <protectedRange sqref="N26" name="Rahmenbed_1_3"/>
    <protectedRange sqref="N31" name="Rahmenbed_2_3"/>
    <protectedRange sqref="N21" name="Rahmenbed_3_1"/>
    <protectedRange sqref="N22:N24" name="Rahmenbed_4_3"/>
    <protectedRange sqref="N32:N33" name="Rahmenbed_7_3"/>
    <protectedRange sqref="L11:M45" name="Massnahmen_1_1"/>
    <protectedRange sqref="J6" name="STAOTYP_NATGEF_1"/>
  </protectedRanges>
  <dataConsolidate/>
  <mergeCells count="82">
    <mergeCell ref="C3:I3"/>
    <mergeCell ref="L3:V3"/>
    <mergeCell ref="C4:I4"/>
    <mergeCell ref="L4:V4"/>
    <mergeCell ref="B5:C5"/>
    <mergeCell ref="R5:T5"/>
    <mergeCell ref="S8:V10"/>
    <mergeCell ref="I9:J9"/>
    <mergeCell ref="B6:C6"/>
    <mergeCell ref="S6:V6"/>
    <mergeCell ref="B7:M7"/>
    <mergeCell ref="N7:Q7"/>
    <mergeCell ref="S7:V7"/>
    <mergeCell ref="B8:B10"/>
    <mergeCell ref="C8:C10"/>
    <mergeCell ref="D8:E10"/>
    <mergeCell ref="F8:G10"/>
    <mergeCell ref="H8:J8"/>
    <mergeCell ref="L16:M20"/>
    <mergeCell ref="N16:Q20"/>
    <mergeCell ref="X9:X10"/>
    <mergeCell ref="I10:J10"/>
    <mergeCell ref="C11:C15"/>
    <mergeCell ref="D11:E15"/>
    <mergeCell ref="F11:G15"/>
    <mergeCell ref="K11:K15"/>
    <mergeCell ref="L11:M15"/>
    <mergeCell ref="N11:Q15"/>
    <mergeCell ref="R11:R15"/>
    <mergeCell ref="S11:V15"/>
    <mergeCell ref="K8:K10"/>
    <mergeCell ref="L8:M10"/>
    <mergeCell ref="N8:Q10"/>
    <mergeCell ref="R8:R10"/>
    <mergeCell ref="L26:M30"/>
    <mergeCell ref="N26:Q30"/>
    <mergeCell ref="R16:R20"/>
    <mergeCell ref="S16:V20"/>
    <mergeCell ref="C21:C25"/>
    <mergeCell ref="D21:E25"/>
    <mergeCell ref="F21:G25"/>
    <mergeCell ref="K21:K25"/>
    <mergeCell ref="L21:M25"/>
    <mergeCell ref="N21:Q25"/>
    <mergeCell ref="R21:R25"/>
    <mergeCell ref="S21:V25"/>
    <mergeCell ref="C16:C20"/>
    <mergeCell ref="D16:E20"/>
    <mergeCell ref="F16:G20"/>
    <mergeCell ref="K16:K20"/>
    <mergeCell ref="L36:M40"/>
    <mergeCell ref="N36:Q40"/>
    <mergeCell ref="R26:R30"/>
    <mergeCell ref="S26:V30"/>
    <mergeCell ref="C31:C35"/>
    <mergeCell ref="D31:E35"/>
    <mergeCell ref="F31:G35"/>
    <mergeCell ref="K31:K35"/>
    <mergeCell ref="L31:M35"/>
    <mergeCell ref="N31:Q35"/>
    <mergeCell ref="R31:R35"/>
    <mergeCell ref="S31:V35"/>
    <mergeCell ref="C26:C30"/>
    <mergeCell ref="D26:E30"/>
    <mergeCell ref="F26:G30"/>
    <mergeCell ref="K26:K30"/>
    <mergeCell ref="B43:B44"/>
    <mergeCell ref="B48:V59"/>
    <mergeCell ref="R36:R40"/>
    <mergeCell ref="S36:V40"/>
    <mergeCell ref="C41:C45"/>
    <mergeCell ref="D41:E45"/>
    <mergeCell ref="F41:G45"/>
    <mergeCell ref="K41:K45"/>
    <mergeCell ref="L41:M45"/>
    <mergeCell ref="N41:Q45"/>
    <mergeCell ref="R41:R45"/>
    <mergeCell ref="S41:V45"/>
    <mergeCell ref="C36:C40"/>
    <mergeCell ref="D36:E40"/>
    <mergeCell ref="F36:G40"/>
    <mergeCell ref="K36:K40"/>
  </mergeCells>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5714"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5715"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5716"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5717"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5718"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5719"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15720" r:id="rId11" name="Drop Down 8">
              <controlPr defaultSize="0" autoLine="0" autoPict="0">
                <anchor moveWithCells="1">
                  <from>
                    <xdr:col>3</xdr:col>
                    <xdr:colOff>0</xdr:colOff>
                    <xdr:row>4</xdr:row>
                    <xdr:rowOff>38100</xdr:rowOff>
                  </from>
                  <to>
                    <xdr:col>15</xdr:col>
                    <xdr:colOff>447675</xdr:colOff>
                    <xdr:row>4</xdr:row>
                    <xdr:rowOff>238125</xdr:rowOff>
                  </to>
                </anchor>
              </controlPr>
            </control>
          </mc:Choice>
        </mc:AlternateContent>
        <mc:AlternateContent xmlns:mc="http://schemas.openxmlformats.org/markup-compatibility/2006">
          <mc:Choice Requires="x14">
            <control shapeId="115722" r:id="rId12" name="Button 10">
              <controlPr defaultSize="0" print="0" autoFill="0" autoPict="0" macro="[0]!VorlagePfeile">
                <anchor moveWithCells="1" sizeWithCells="1">
                  <from>
                    <xdr:col>6</xdr:col>
                    <xdr:colOff>1038225</xdr:colOff>
                    <xdr:row>6</xdr:row>
                    <xdr:rowOff>9525</xdr:rowOff>
                  </from>
                  <to>
                    <xdr:col>11</xdr:col>
                    <xdr:colOff>171450</xdr:colOff>
                    <xdr:row>7</xdr:row>
                    <xdr:rowOff>9525</xdr:rowOff>
                  </to>
                </anchor>
              </controlPr>
            </control>
          </mc:Choice>
        </mc:AlternateContent>
        <mc:AlternateContent xmlns:mc="http://schemas.openxmlformats.org/markup-compatibility/2006">
          <mc:Choice Requires="x14">
            <control shapeId="115723" r:id="rId13"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5724" r:id="rId14"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5725" r:id="rId15"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5726" r:id="rId16"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5727" r:id="rId17"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5728" r:id="rId18"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5729" r:id="rId19"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Normal="100" workbookViewId="0">
      <selection activeCell="B12" sqref="B12:E12"/>
    </sheetView>
  </sheetViews>
  <sheetFormatPr baseColWidth="10" defaultRowHeight="12.75" x14ac:dyDescent="0.2"/>
  <cols>
    <col min="1" max="1" width="14.140625" style="254" customWidth="1"/>
    <col min="2" max="2" width="16.7109375" style="254" customWidth="1"/>
    <col min="3" max="3" width="70.42578125" style="254" customWidth="1"/>
    <col min="4" max="4" width="11.5703125" style="254" customWidth="1"/>
    <col min="5" max="5" width="20.7109375" style="254" customWidth="1"/>
    <col min="6" max="7" width="5.7109375" style="264" customWidth="1"/>
    <col min="8" max="9" width="10.7109375" style="264" customWidth="1"/>
    <col min="10" max="10" width="7.7109375" style="254" customWidth="1"/>
    <col min="11" max="11" width="3.42578125" style="254" customWidth="1"/>
    <col min="12" max="12" width="33.42578125" style="254" customWidth="1"/>
    <col min="13" max="256" width="11.42578125" style="254"/>
    <col min="257" max="257" width="14.140625" style="254" customWidth="1"/>
    <col min="258" max="258" width="16.7109375" style="254" customWidth="1"/>
    <col min="259" max="259" width="70.42578125" style="254" customWidth="1"/>
    <col min="260" max="260" width="11.5703125" style="254" customWidth="1"/>
    <col min="261" max="261" width="20.7109375" style="254" customWidth="1"/>
    <col min="262" max="263" width="5.7109375" style="254" customWidth="1"/>
    <col min="264" max="265" width="10.7109375" style="254" customWidth="1"/>
    <col min="266" max="266" width="7.7109375" style="254" customWidth="1"/>
    <col min="267" max="267" width="3.42578125" style="254" customWidth="1"/>
    <col min="268" max="268" width="33.42578125" style="254" customWidth="1"/>
    <col min="269" max="512" width="11.42578125" style="254"/>
    <col min="513" max="513" width="14.140625" style="254" customWidth="1"/>
    <col min="514" max="514" width="16.7109375" style="254" customWidth="1"/>
    <col min="515" max="515" width="70.42578125" style="254" customWidth="1"/>
    <col min="516" max="516" width="11.5703125" style="254" customWidth="1"/>
    <col min="517" max="517" width="20.7109375" style="254" customWidth="1"/>
    <col min="518" max="519" width="5.7109375" style="254" customWidth="1"/>
    <col min="520" max="521" width="10.7109375" style="254" customWidth="1"/>
    <col min="522" max="522" width="7.7109375" style="254" customWidth="1"/>
    <col min="523" max="523" width="3.42578125" style="254" customWidth="1"/>
    <col min="524" max="524" width="33.42578125" style="254" customWidth="1"/>
    <col min="525" max="768" width="11.42578125" style="254"/>
    <col min="769" max="769" width="14.140625" style="254" customWidth="1"/>
    <col min="770" max="770" width="16.7109375" style="254" customWidth="1"/>
    <col min="771" max="771" width="70.42578125" style="254" customWidth="1"/>
    <col min="772" max="772" width="11.5703125" style="254" customWidth="1"/>
    <col min="773" max="773" width="20.7109375" style="254" customWidth="1"/>
    <col min="774" max="775" width="5.7109375" style="254" customWidth="1"/>
    <col min="776" max="777" width="10.7109375" style="254" customWidth="1"/>
    <col min="778" max="778" width="7.7109375" style="254" customWidth="1"/>
    <col min="779" max="779" width="3.42578125" style="254" customWidth="1"/>
    <col min="780" max="780" width="33.42578125" style="254" customWidth="1"/>
    <col min="781" max="1024" width="11.42578125" style="254"/>
    <col min="1025" max="1025" width="14.140625" style="254" customWidth="1"/>
    <col min="1026" max="1026" width="16.7109375" style="254" customWidth="1"/>
    <col min="1027" max="1027" width="70.42578125" style="254" customWidth="1"/>
    <col min="1028" max="1028" width="11.5703125" style="254" customWidth="1"/>
    <col min="1029" max="1029" width="20.7109375" style="254" customWidth="1"/>
    <col min="1030" max="1031" width="5.7109375" style="254" customWidth="1"/>
    <col min="1032" max="1033" width="10.7109375" style="254" customWidth="1"/>
    <col min="1034" max="1034" width="7.7109375" style="254" customWidth="1"/>
    <col min="1035" max="1035" width="3.42578125" style="254" customWidth="1"/>
    <col min="1036" max="1036" width="33.42578125" style="254" customWidth="1"/>
    <col min="1037" max="1280" width="11.42578125" style="254"/>
    <col min="1281" max="1281" width="14.140625" style="254" customWidth="1"/>
    <col min="1282" max="1282" width="16.7109375" style="254" customWidth="1"/>
    <col min="1283" max="1283" width="70.42578125" style="254" customWidth="1"/>
    <col min="1284" max="1284" width="11.5703125" style="254" customWidth="1"/>
    <col min="1285" max="1285" width="20.7109375" style="254" customWidth="1"/>
    <col min="1286" max="1287" width="5.7109375" style="254" customWidth="1"/>
    <col min="1288" max="1289" width="10.7109375" style="254" customWidth="1"/>
    <col min="1290" max="1290" width="7.7109375" style="254" customWidth="1"/>
    <col min="1291" max="1291" width="3.42578125" style="254" customWidth="1"/>
    <col min="1292" max="1292" width="33.42578125" style="254" customWidth="1"/>
    <col min="1293" max="1536" width="11.42578125" style="254"/>
    <col min="1537" max="1537" width="14.140625" style="254" customWidth="1"/>
    <col min="1538" max="1538" width="16.7109375" style="254" customWidth="1"/>
    <col min="1539" max="1539" width="70.42578125" style="254" customWidth="1"/>
    <col min="1540" max="1540" width="11.5703125" style="254" customWidth="1"/>
    <col min="1541" max="1541" width="20.7109375" style="254" customWidth="1"/>
    <col min="1542" max="1543" width="5.7109375" style="254" customWidth="1"/>
    <col min="1544" max="1545" width="10.7109375" style="254" customWidth="1"/>
    <col min="1546" max="1546" width="7.7109375" style="254" customWidth="1"/>
    <col min="1547" max="1547" width="3.42578125" style="254" customWidth="1"/>
    <col min="1548" max="1548" width="33.42578125" style="254" customWidth="1"/>
    <col min="1549" max="1792" width="11.42578125" style="254"/>
    <col min="1793" max="1793" width="14.140625" style="254" customWidth="1"/>
    <col min="1794" max="1794" width="16.7109375" style="254" customWidth="1"/>
    <col min="1795" max="1795" width="70.42578125" style="254" customWidth="1"/>
    <col min="1796" max="1796" width="11.5703125" style="254" customWidth="1"/>
    <col min="1797" max="1797" width="20.7109375" style="254" customWidth="1"/>
    <col min="1798" max="1799" width="5.7109375" style="254" customWidth="1"/>
    <col min="1800" max="1801" width="10.7109375" style="254" customWidth="1"/>
    <col min="1802" max="1802" width="7.7109375" style="254" customWidth="1"/>
    <col min="1803" max="1803" width="3.42578125" style="254" customWidth="1"/>
    <col min="1804" max="1804" width="33.42578125" style="254" customWidth="1"/>
    <col min="1805" max="2048" width="11.42578125" style="254"/>
    <col min="2049" max="2049" width="14.140625" style="254" customWidth="1"/>
    <col min="2050" max="2050" width="16.7109375" style="254" customWidth="1"/>
    <col min="2051" max="2051" width="70.42578125" style="254" customWidth="1"/>
    <col min="2052" max="2052" width="11.5703125" style="254" customWidth="1"/>
    <col min="2053" max="2053" width="20.7109375" style="254" customWidth="1"/>
    <col min="2054" max="2055" width="5.7109375" style="254" customWidth="1"/>
    <col min="2056" max="2057" width="10.7109375" style="254" customWidth="1"/>
    <col min="2058" max="2058" width="7.7109375" style="254" customWidth="1"/>
    <col min="2059" max="2059" width="3.42578125" style="254" customWidth="1"/>
    <col min="2060" max="2060" width="33.42578125" style="254" customWidth="1"/>
    <col min="2061" max="2304" width="11.42578125" style="254"/>
    <col min="2305" max="2305" width="14.140625" style="254" customWidth="1"/>
    <col min="2306" max="2306" width="16.7109375" style="254" customWidth="1"/>
    <col min="2307" max="2307" width="70.42578125" style="254" customWidth="1"/>
    <col min="2308" max="2308" width="11.5703125" style="254" customWidth="1"/>
    <col min="2309" max="2309" width="20.7109375" style="254" customWidth="1"/>
    <col min="2310" max="2311" width="5.7109375" style="254" customWidth="1"/>
    <col min="2312" max="2313" width="10.7109375" style="254" customWidth="1"/>
    <col min="2314" max="2314" width="7.7109375" style="254" customWidth="1"/>
    <col min="2315" max="2315" width="3.42578125" style="254" customWidth="1"/>
    <col min="2316" max="2316" width="33.42578125" style="254" customWidth="1"/>
    <col min="2317" max="2560" width="11.42578125" style="254"/>
    <col min="2561" max="2561" width="14.140625" style="254" customWidth="1"/>
    <col min="2562" max="2562" width="16.7109375" style="254" customWidth="1"/>
    <col min="2563" max="2563" width="70.42578125" style="254" customWidth="1"/>
    <col min="2564" max="2564" width="11.5703125" style="254" customWidth="1"/>
    <col min="2565" max="2565" width="20.7109375" style="254" customWidth="1"/>
    <col min="2566" max="2567" width="5.7109375" style="254" customWidth="1"/>
    <col min="2568" max="2569" width="10.7109375" style="254" customWidth="1"/>
    <col min="2570" max="2570" width="7.7109375" style="254" customWidth="1"/>
    <col min="2571" max="2571" width="3.42578125" style="254" customWidth="1"/>
    <col min="2572" max="2572" width="33.42578125" style="254" customWidth="1"/>
    <col min="2573" max="2816" width="11.42578125" style="254"/>
    <col min="2817" max="2817" width="14.140625" style="254" customWidth="1"/>
    <col min="2818" max="2818" width="16.7109375" style="254" customWidth="1"/>
    <col min="2819" max="2819" width="70.42578125" style="254" customWidth="1"/>
    <col min="2820" max="2820" width="11.5703125" style="254" customWidth="1"/>
    <col min="2821" max="2821" width="20.7109375" style="254" customWidth="1"/>
    <col min="2822" max="2823" width="5.7109375" style="254" customWidth="1"/>
    <col min="2824" max="2825" width="10.7109375" style="254" customWidth="1"/>
    <col min="2826" max="2826" width="7.7109375" style="254" customWidth="1"/>
    <col min="2827" max="2827" width="3.42578125" style="254" customWidth="1"/>
    <col min="2828" max="2828" width="33.42578125" style="254" customWidth="1"/>
    <col min="2829" max="3072" width="11.42578125" style="254"/>
    <col min="3073" max="3073" width="14.140625" style="254" customWidth="1"/>
    <col min="3074" max="3074" width="16.7109375" style="254" customWidth="1"/>
    <col min="3075" max="3075" width="70.42578125" style="254" customWidth="1"/>
    <col min="3076" max="3076" width="11.5703125" style="254" customWidth="1"/>
    <col min="3077" max="3077" width="20.7109375" style="254" customWidth="1"/>
    <col min="3078" max="3079" width="5.7109375" style="254" customWidth="1"/>
    <col min="3080" max="3081" width="10.7109375" style="254" customWidth="1"/>
    <col min="3082" max="3082" width="7.7109375" style="254" customWidth="1"/>
    <col min="3083" max="3083" width="3.42578125" style="254" customWidth="1"/>
    <col min="3084" max="3084" width="33.42578125" style="254" customWidth="1"/>
    <col min="3085" max="3328" width="11.42578125" style="254"/>
    <col min="3329" max="3329" width="14.140625" style="254" customWidth="1"/>
    <col min="3330" max="3330" width="16.7109375" style="254" customWidth="1"/>
    <col min="3331" max="3331" width="70.42578125" style="254" customWidth="1"/>
    <col min="3332" max="3332" width="11.5703125" style="254" customWidth="1"/>
    <col min="3333" max="3333" width="20.7109375" style="254" customWidth="1"/>
    <col min="3334" max="3335" width="5.7109375" style="254" customWidth="1"/>
    <col min="3336" max="3337" width="10.7109375" style="254" customWidth="1"/>
    <col min="3338" max="3338" width="7.7109375" style="254" customWidth="1"/>
    <col min="3339" max="3339" width="3.42578125" style="254" customWidth="1"/>
    <col min="3340" max="3340" width="33.42578125" style="254" customWidth="1"/>
    <col min="3341" max="3584" width="11.42578125" style="254"/>
    <col min="3585" max="3585" width="14.140625" style="254" customWidth="1"/>
    <col min="3586" max="3586" width="16.7109375" style="254" customWidth="1"/>
    <col min="3587" max="3587" width="70.42578125" style="254" customWidth="1"/>
    <col min="3588" max="3588" width="11.5703125" style="254" customWidth="1"/>
    <col min="3589" max="3589" width="20.7109375" style="254" customWidth="1"/>
    <col min="3590" max="3591" width="5.7109375" style="254" customWidth="1"/>
    <col min="3592" max="3593" width="10.7109375" style="254" customWidth="1"/>
    <col min="3594" max="3594" width="7.7109375" style="254" customWidth="1"/>
    <col min="3595" max="3595" width="3.42578125" style="254" customWidth="1"/>
    <col min="3596" max="3596" width="33.42578125" style="254" customWidth="1"/>
    <col min="3597" max="3840" width="11.42578125" style="254"/>
    <col min="3841" max="3841" width="14.140625" style="254" customWidth="1"/>
    <col min="3842" max="3842" width="16.7109375" style="254" customWidth="1"/>
    <col min="3843" max="3843" width="70.42578125" style="254" customWidth="1"/>
    <col min="3844" max="3844" width="11.5703125" style="254" customWidth="1"/>
    <col min="3845" max="3845" width="20.7109375" style="254" customWidth="1"/>
    <col min="3846" max="3847" width="5.7109375" style="254" customWidth="1"/>
    <col min="3848" max="3849" width="10.7109375" style="254" customWidth="1"/>
    <col min="3850" max="3850" width="7.7109375" style="254" customWidth="1"/>
    <col min="3851" max="3851" width="3.42578125" style="254" customWidth="1"/>
    <col min="3852" max="3852" width="33.42578125" style="254" customWidth="1"/>
    <col min="3853" max="4096" width="11.42578125" style="254"/>
    <col min="4097" max="4097" width="14.140625" style="254" customWidth="1"/>
    <col min="4098" max="4098" width="16.7109375" style="254" customWidth="1"/>
    <col min="4099" max="4099" width="70.42578125" style="254" customWidth="1"/>
    <col min="4100" max="4100" width="11.5703125" style="254" customWidth="1"/>
    <col min="4101" max="4101" width="20.7109375" style="254" customWidth="1"/>
    <col min="4102" max="4103" width="5.7109375" style="254" customWidth="1"/>
    <col min="4104" max="4105" width="10.7109375" style="254" customWidth="1"/>
    <col min="4106" max="4106" width="7.7109375" style="254" customWidth="1"/>
    <col min="4107" max="4107" width="3.42578125" style="254" customWidth="1"/>
    <col min="4108" max="4108" width="33.42578125" style="254" customWidth="1"/>
    <col min="4109" max="4352" width="11.42578125" style="254"/>
    <col min="4353" max="4353" width="14.140625" style="254" customWidth="1"/>
    <col min="4354" max="4354" width="16.7109375" style="254" customWidth="1"/>
    <col min="4355" max="4355" width="70.42578125" style="254" customWidth="1"/>
    <col min="4356" max="4356" width="11.5703125" style="254" customWidth="1"/>
    <col min="4357" max="4357" width="20.7109375" style="254" customWidth="1"/>
    <col min="4358" max="4359" width="5.7109375" style="254" customWidth="1"/>
    <col min="4360" max="4361" width="10.7109375" style="254" customWidth="1"/>
    <col min="4362" max="4362" width="7.7109375" style="254" customWidth="1"/>
    <col min="4363" max="4363" width="3.42578125" style="254" customWidth="1"/>
    <col min="4364" max="4364" width="33.42578125" style="254" customWidth="1"/>
    <col min="4365" max="4608" width="11.42578125" style="254"/>
    <col min="4609" max="4609" width="14.140625" style="254" customWidth="1"/>
    <col min="4610" max="4610" width="16.7109375" style="254" customWidth="1"/>
    <col min="4611" max="4611" width="70.42578125" style="254" customWidth="1"/>
    <col min="4612" max="4612" width="11.5703125" style="254" customWidth="1"/>
    <col min="4613" max="4613" width="20.7109375" style="254" customWidth="1"/>
    <col min="4614" max="4615" width="5.7109375" style="254" customWidth="1"/>
    <col min="4616" max="4617" width="10.7109375" style="254" customWidth="1"/>
    <col min="4618" max="4618" width="7.7109375" style="254" customWidth="1"/>
    <col min="4619" max="4619" width="3.42578125" style="254" customWidth="1"/>
    <col min="4620" max="4620" width="33.42578125" style="254" customWidth="1"/>
    <col min="4621" max="4864" width="11.42578125" style="254"/>
    <col min="4865" max="4865" width="14.140625" style="254" customWidth="1"/>
    <col min="4866" max="4866" width="16.7109375" style="254" customWidth="1"/>
    <col min="4867" max="4867" width="70.42578125" style="254" customWidth="1"/>
    <col min="4868" max="4868" width="11.5703125" style="254" customWidth="1"/>
    <col min="4869" max="4869" width="20.7109375" style="254" customWidth="1"/>
    <col min="4870" max="4871" width="5.7109375" style="254" customWidth="1"/>
    <col min="4872" max="4873" width="10.7109375" style="254" customWidth="1"/>
    <col min="4874" max="4874" width="7.7109375" style="254" customWidth="1"/>
    <col min="4875" max="4875" width="3.42578125" style="254" customWidth="1"/>
    <col min="4876" max="4876" width="33.42578125" style="254" customWidth="1"/>
    <col min="4877" max="5120" width="11.42578125" style="254"/>
    <col min="5121" max="5121" width="14.140625" style="254" customWidth="1"/>
    <col min="5122" max="5122" width="16.7109375" style="254" customWidth="1"/>
    <col min="5123" max="5123" width="70.42578125" style="254" customWidth="1"/>
    <col min="5124" max="5124" width="11.5703125" style="254" customWidth="1"/>
    <col min="5125" max="5125" width="20.7109375" style="254" customWidth="1"/>
    <col min="5126" max="5127" width="5.7109375" style="254" customWidth="1"/>
    <col min="5128" max="5129" width="10.7109375" style="254" customWidth="1"/>
    <col min="5130" max="5130" width="7.7109375" style="254" customWidth="1"/>
    <col min="5131" max="5131" width="3.42578125" style="254" customWidth="1"/>
    <col min="5132" max="5132" width="33.42578125" style="254" customWidth="1"/>
    <col min="5133" max="5376" width="11.42578125" style="254"/>
    <col min="5377" max="5377" width="14.140625" style="254" customWidth="1"/>
    <col min="5378" max="5378" width="16.7109375" style="254" customWidth="1"/>
    <col min="5379" max="5379" width="70.42578125" style="254" customWidth="1"/>
    <col min="5380" max="5380" width="11.5703125" style="254" customWidth="1"/>
    <col min="5381" max="5381" width="20.7109375" style="254" customWidth="1"/>
    <col min="5382" max="5383" width="5.7109375" style="254" customWidth="1"/>
    <col min="5384" max="5385" width="10.7109375" style="254" customWidth="1"/>
    <col min="5386" max="5386" width="7.7109375" style="254" customWidth="1"/>
    <col min="5387" max="5387" width="3.42578125" style="254" customWidth="1"/>
    <col min="5388" max="5388" width="33.42578125" style="254" customWidth="1"/>
    <col min="5389" max="5632" width="11.42578125" style="254"/>
    <col min="5633" max="5633" width="14.140625" style="254" customWidth="1"/>
    <col min="5634" max="5634" width="16.7109375" style="254" customWidth="1"/>
    <col min="5635" max="5635" width="70.42578125" style="254" customWidth="1"/>
    <col min="5636" max="5636" width="11.5703125" style="254" customWidth="1"/>
    <col min="5637" max="5637" width="20.7109375" style="254" customWidth="1"/>
    <col min="5638" max="5639" width="5.7109375" style="254" customWidth="1"/>
    <col min="5640" max="5641" width="10.7109375" style="254" customWidth="1"/>
    <col min="5642" max="5642" width="7.7109375" style="254" customWidth="1"/>
    <col min="5643" max="5643" width="3.42578125" style="254" customWidth="1"/>
    <col min="5644" max="5644" width="33.42578125" style="254" customWidth="1"/>
    <col min="5645" max="5888" width="11.42578125" style="254"/>
    <col min="5889" max="5889" width="14.140625" style="254" customWidth="1"/>
    <col min="5890" max="5890" width="16.7109375" style="254" customWidth="1"/>
    <col min="5891" max="5891" width="70.42578125" style="254" customWidth="1"/>
    <col min="5892" max="5892" width="11.5703125" style="254" customWidth="1"/>
    <col min="5893" max="5893" width="20.7109375" style="254" customWidth="1"/>
    <col min="5894" max="5895" width="5.7109375" style="254" customWidth="1"/>
    <col min="5896" max="5897" width="10.7109375" style="254" customWidth="1"/>
    <col min="5898" max="5898" width="7.7109375" style="254" customWidth="1"/>
    <col min="5899" max="5899" width="3.42578125" style="254" customWidth="1"/>
    <col min="5900" max="5900" width="33.42578125" style="254" customWidth="1"/>
    <col min="5901" max="6144" width="11.42578125" style="254"/>
    <col min="6145" max="6145" width="14.140625" style="254" customWidth="1"/>
    <col min="6146" max="6146" width="16.7109375" style="254" customWidth="1"/>
    <col min="6147" max="6147" width="70.42578125" style="254" customWidth="1"/>
    <col min="6148" max="6148" width="11.5703125" style="254" customWidth="1"/>
    <col min="6149" max="6149" width="20.7109375" style="254" customWidth="1"/>
    <col min="6150" max="6151" width="5.7109375" style="254" customWidth="1"/>
    <col min="6152" max="6153" width="10.7109375" style="254" customWidth="1"/>
    <col min="6154" max="6154" width="7.7109375" style="254" customWidth="1"/>
    <col min="6155" max="6155" width="3.42578125" style="254" customWidth="1"/>
    <col min="6156" max="6156" width="33.42578125" style="254" customWidth="1"/>
    <col min="6157" max="6400" width="11.42578125" style="254"/>
    <col min="6401" max="6401" width="14.140625" style="254" customWidth="1"/>
    <col min="6402" max="6402" width="16.7109375" style="254" customWidth="1"/>
    <col min="6403" max="6403" width="70.42578125" style="254" customWidth="1"/>
    <col min="6404" max="6404" width="11.5703125" style="254" customWidth="1"/>
    <col min="6405" max="6405" width="20.7109375" style="254" customWidth="1"/>
    <col min="6406" max="6407" width="5.7109375" style="254" customWidth="1"/>
    <col min="6408" max="6409" width="10.7109375" style="254" customWidth="1"/>
    <col min="6410" max="6410" width="7.7109375" style="254" customWidth="1"/>
    <col min="6411" max="6411" width="3.42578125" style="254" customWidth="1"/>
    <col min="6412" max="6412" width="33.42578125" style="254" customWidth="1"/>
    <col min="6413" max="6656" width="11.42578125" style="254"/>
    <col min="6657" max="6657" width="14.140625" style="254" customWidth="1"/>
    <col min="6658" max="6658" width="16.7109375" style="254" customWidth="1"/>
    <col min="6659" max="6659" width="70.42578125" style="254" customWidth="1"/>
    <col min="6660" max="6660" width="11.5703125" style="254" customWidth="1"/>
    <col min="6661" max="6661" width="20.7109375" style="254" customWidth="1"/>
    <col min="6662" max="6663" width="5.7109375" style="254" customWidth="1"/>
    <col min="6664" max="6665" width="10.7109375" style="254" customWidth="1"/>
    <col min="6666" max="6666" width="7.7109375" style="254" customWidth="1"/>
    <col min="6667" max="6667" width="3.42578125" style="254" customWidth="1"/>
    <col min="6668" max="6668" width="33.42578125" style="254" customWidth="1"/>
    <col min="6669" max="6912" width="11.42578125" style="254"/>
    <col min="6913" max="6913" width="14.140625" style="254" customWidth="1"/>
    <col min="6914" max="6914" width="16.7109375" style="254" customWidth="1"/>
    <col min="6915" max="6915" width="70.42578125" style="254" customWidth="1"/>
    <col min="6916" max="6916" width="11.5703125" style="254" customWidth="1"/>
    <col min="6917" max="6917" width="20.7109375" style="254" customWidth="1"/>
    <col min="6918" max="6919" width="5.7109375" style="254" customWidth="1"/>
    <col min="6920" max="6921" width="10.7109375" style="254" customWidth="1"/>
    <col min="6922" max="6922" width="7.7109375" style="254" customWidth="1"/>
    <col min="6923" max="6923" width="3.42578125" style="254" customWidth="1"/>
    <col min="6924" max="6924" width="33.42578125" style="254" customWidth="1"/>
    <col min="6925" max="7168" width="11.42578125" style="254"/>
    <col min="7169" max="7169" width="14.140625" style="254" customWidth="1"/>
    <col min="7170" max="7170" width="16.7109375" style="254" customWidth="1"/>
    <col min="7171" max="7171" width="70.42578125" style="254" customWidth="1"/>
    <col min="7172" max="7172" width="11.5703125" style="254" customWidth="1"/>
    <col min="7173" max="7173" width="20.7109375" style="254" customWidth="1"/>
    <col min="7174" max="7175" width="5.7109375" style="254" customWidth="1"/>
    <col min="7176" max="7177" width="10.7109375" style="254" customWidth="1"/>
    <col min="7178" max="7178" width="7.7109375" style="254" customWidth="1"/>
    <col min="7179" max="7179" width="3.42578125" style="254" customWidth="1"/>
    <col min="7180" max="7180" width="33.42578125" style="254" customWidth="1"/>
    <col min="7181" max="7424" width="11.42578125" style="254"/>
    <col min="7425" max="7425" width="14.140625" style="254" customWidth="1"/>
    <col min="7426" max="7426" width="16.7109375" style="254" customWidth="1"/>
    <col min="7427" max="7427" width="70.42578125" style="254" customWidth="1"/>
    <col min="7428" max="7428" width="11.5703125" style="254" customWidth="1"/>
    <col min="7429" max="7429" width="20.7109375" style="254" customWidth="1"/>
    <col min="7430" max="7431" width="5.7109375" style="254" customWidth="1"/>
    <col min="7432" max="7433" width="10.7109375" style="254" customWidth="1"/>
    <col min="7434" max="7434" width="7.7109375" style="254" customWidth="1"/>
    <col min="7435" max="7435" width="3.42578125" style="254" customWidth="1"/>
    <col min="7436" max="7436" width="33.42578125" style="254" customWidth="1"/>
    <col min="7437" max="7680" width="11.42578125" style="254"/>
    <col min="7681" max="7681" width="14.140625" style="254" customWidth="1"/>
    <col min="7682" max="7682" width="16.7109375" style="254" customWidth="1"/>
    <col min="7683" max="7683" width="70.42578125" style="254" customWidth="1"/>
    <col min="7684" max="7684" width="11.5703125" style="254" customWidth="1"/>
    <col min="7685" max="7685" width="20.7109375" style="254" customWidth="1"/>
    <col min="7686" max="7687" width="5.7109375" style="254" customWidth="1"/>
    <col min="7688" max="7689" width="10.7109375" style="254" customWidth="1"/>
    <col min="7690" max="7690" width="7.7109375" style="254" customWidth="1"/>
    <col min="7691" max="7691" width="3.42578125" style="254" customWidth="1"/>
    <col min="7692" max="7692" width="33.42578125" style="254" customWidth="1"/>
    <col min="7693" max="7936" width="11.42578125" style="254"/>
    <col min="7937" max="7937" width="14.140625" style="254" customWidth="1"/>
    <col min="7938" max="7938" width="16.7109375" style="254" customWidth="1"/>
    <col min="7939" max="7939" width="70.42578125" style="254" customWidth="1"/>
    <col min="7940" max="7940" width="11.5703125" style="254" customWidth="1"/>
    <col min="7941" max="7941" width="20.7109375" style="254" customWidth="1"/>
    <col min="7942" max="7943" width="5.7109375" style="254" customWidth="1"/>
    <col min="7944" max="7945" width="10.7109375" style="254" customWidth="1"/>
    <col min="7946" max="7946" width="7.7109375" style="254" customWidth="1"/>
    <col min="7947" max="7947" width="3.42578125" style="254" customWidth="1"/>
    <col min="7948" max="7948" width="33.42578125" style="254" customWidth="1"/>
    <col min="7949" max="8192" width="11.42578125" style="254"/>
    <col min="8193" max="8193" width="14.140625" style="254" customWidth="1"/>
    <col min="8194" max="8194" width="16.7109375" style="254" customWidth="1"/>
    <col min="8195" max="8195" width="70.42578125" style="254" customWidth="1"/>
    <col min="8196" max="8196" width="11.5703125" style="254" customWidth="1"/>
    <col min="8197" max="8197" width="20.7109375" style="254" customWidth="1"/>
    <col min="8198" max="8199" width="5.7109375" style="254" customWidth="1"/>
    <col min="8200" max="8201" width="10.7109375" style="254" customWidth="1"/>
    <col min="8202" max="8202" width="7.7109375" style="254" customWidth="1"/>
    <col min="8203" max="8203" width="3.42578125" style="254" customWidth="1"/>
    <col min="8204" max="8204" width="33.42578125" style="254" customWidth="1"/>
    <col min="8205" max="8448" width="11.42578125" style="254"/>
    <col min="8449" max="8449" width="14.140625" style="254" customWidth="1"/>
    <col min="8450" max="8450" width="16.7109375" style="254" customWidth="1"/>
    <col min="8451" max="8451" width="70.42578125" style="254" customWidth="1"/>
    <col min="8452" max="8452" width="11.5703125" style="254" customWidth="1"/>
    <col min="8453" max="8453" width="20.7109375" style="254" customWidth="1"/>
    <col min="8454" max="8455" width="5.7109375" style="254" customWidth="1"/>
    <col min="8456" max="8457" width="10.7109375" style="254" customWidth="1"/>
    <col min="8458" max="8458" width="7.7109375" style="254" customWidth="1"/>
    <col min="8459" max="8459" width="3.42578125" style="254" customWidth="1"/>
    <col min="8460" max="8460" width="33.42578125" style="254" customWidth="1"/>
    <col min="8461" max="8704" width="11.42578125" style="254"/>
    <col min="8705" max="8705" width="14.140625" style="254" customWidth="1"/>
    <col min="8706" max="8706" width="16.7109375" style="254" customWidth="1"/>
    <col min="8707" max="8707" width="70.42578125" style="254" customWidth="1"/>
    <col min="8708" max="8708" width="11.5703125" style="254" customWidth="1"/>
    <col min="8709" max="8709" width="20.7109375" style="254" customWidth="1"/>
    <col min="8710" max="8711" width="5.7109375" style="254" customWidth="1"/>
    <col min="8712" max="8713" width="10.7109375" style="254" customWidth="1"/>
    <col min="8714" max="8714" width="7.7109375" style="254" customWidth="1"/>
    <col min="8715" max="8715" width="3.42578125" style="254" customWidth="1"/>
    <col min="8716" max="8716" width="33.42578125" style="254" customWidth="1"/>
    <col min="8717" max="8960" width="11.42578125" style="254"/>
    <col min="8961" max="8961" width="14.140625" style="254" customWidth="1"/>
    <col min="8962" max="8962" width="16.7109375" style="254" customWidth="1"/>
    <col min="8963" max="8963" width="70.42578125" style="254" customWidth="1"/>
    <col min="8964" max="8964" width="11.5703125" style="254" customWidth="1"/>
    <col min="8965" max="8965" width="20.7109375" style="254" customWidth="1"/>
    <col min="8966" max="8967" width="5.7109375" style="254" customWidth="1"/>
    <col min="8968" max="8969" width="10.7109375" style="254" customWidth="1"/>
    <col min="8970" max="8970" width="7.7109375" style="254" customWidth="1"/>
    <col min="8971" max="8971" width="3.42578125" style="254" customWidth="1"/>
    <col min="8972" max="8972" width="33.42578125" style="254" customWidth="1"/>
    <col min="8973" max="9216" width="11.42578125" style="254"/>
    <col min="9217" max="9217" width="14.140625" style="254" customWidth="1"/>
    <col min="9218" max="9218" width="16.7109375" style="254" customWidth="1"/>
    <col min="9219" max="9219" width="70.42578125" style="254" customWidth="1"/>
    <col min="9220" max="9220" width="11.5703125" style="254" customWidth="1"/>
    <col min="9221" max="9221" width="20.7109375" style="254" customWidth="1"/>
    <col min="9222" max="9223" width="5.7109375" style="254" customWidth="1"/>
    <col min="9224" max="9225" width="10.7109375" style="254" customWidth="1"/>
    <col min="9226" max="9226" width="7.7109375" style="254" customWidth="1"/>
    <col min="9227" max="9227" width="3.42578125" style="254" customWidth="1"/>
    <col min="9228" max="9228" width="33.42578125" style="254" customWidth="1"/>
    <col min="9229" max="9472" width="11.42578125" style="254"/>
    <col min="9473" max="9473" width="14.140625" style="254" customWidth="1"/>
    <col min="9474" max="9474" width="16.7109375" style="254" customWidth="1"/>
    <col min="9475" max="9475" width="70.42578125" style="254" customWidth="1"/>
    <col min="9476" max="9476" width="11.5703125" style="254" customWidth="1"/>
    <col min="9477" max="9477" width="20.7109375" style="254" customWidth="1"/>
    <col min="9478" max="9479" width="5.7109375" style="254" customWidth="1"/>
    <col min="9480" max="9481" width="10.7109375" style="254" customWidth="1"/>
    <col min="9482" max="9482" width="7.7109375" style="254" customWidth="1"/>
    <col min="9483" max="9483" width="3.42578125" style="254" customWidth="1"/>
    <col min="9484" max="9484" width="33.42578125" style="254" customWidth="1"/>
    <col min="9485" max="9728" width="11.42578125" style="254"/>
    <col min="9729" max="9729" width="14.140625" style="254" customWidth="1"/>
    <col min="9730" max="9730" width="16.7109375" style="254" customWidth="1"/>
    <col min="9731" max="9731" width="70.42578125" style="254" customWidth="1"/>
    <col min="9732" max="9732" width="11.5703125" style="254" customWidth="1"/>
    <col min="9733" max="9733" width="20.7109375" style="254" customWidth="1"/>
    <col min="9734" max="9735" width="5.7109375" style="254" customWidth="1"/>
    <col min="9736" max="9737" width="10.7109375" style="254" customWidth="1"/>
    <col min="9738" max="9738" width="7.7109375" style="254" customWidth="1"/>
    <col min="9739" max="9739" width="3.42578125" style="254" customWidth="1"/>
    <col min="9740" max="9740" width="33.42578125" style="254" customWidth="1"/>
    <col min="9741" max="9984" width="11.42578125" style="254"/>
    <col min="9985" max="9985" width="14.140625" style="254" customWidth="1"/>
    <col min="9986" max="9986" width="16.7109375" style="254" customWidth="1"/>
    <col min="9987" max="9987" width="70.42578125" style="254" customWidth="1"/>
    <col min="9988" max="9988" width="11.5703125" style="254" customWidth="1"/>
    <col min="9989" max="9989" width="20.7109375" style="254" customWidth="1"/>
    <col min="9990" max="9991" width="5.7109375" style="254" customWidth="1"/>
    <col min="9992" max="9993" width="10.7109375" style="254" customWidth="1"/>
    <col min="9994" max="9994" width="7.7109375" style="254" customWidth="1"/>
    <col min="9995" max="9995" width="3.42578125" style="254" customWidth="1"/>
    <col min="9996" max="9996" width="33.42578125" style="254" customWidth="1"/>
    <col min="9997" max="10240" width="11.42578125" style="254"/>
    <col min="10241" max="10241" width="14.140625" style="254" customWidth="1"/>
    <col min="10242" max="10242" width="16.7109375" style="254" customWidth="1"/>
    <col min="10243" max="10243" width="70.42578125" style="254" customWidth="1"/>
    <col min="10244" max="10244" width="11.5703125" style="254" customWidth="1"/>
    <col min="10245" max="10245" width="20.7109375" style="254" customWidth="1"/>
    <col min="10246" max="10247" width="5.7109375" style="254" customWidth="1"/>
    <col min="10248" max="10249" width="10.7109375" style="254" customWidth="1"/>
    <col min="10250" max="10250" width="7.7109375" style="254" customWidth="1"/>
    <col min="10251" max="10251" width="3.42578125" style="254" customWidth="1"/>
    <col min="10252" max="10252" width="33.42578125" style="254" customWidth="1"/>
    <col min="10253" max="10496" width="11.42578125" style="254"/>
    <col min="10497" max="10497" width="14.140625" style="254" customWidth="1"/>
    <col min="10498" max="10498" width="16.7109375" style="254" customWidth="1"/>
    <col min="10499" max="10499" width="70.42578125" style="254" customWidth="1"/>
    <col min="10500" max="10500" width="11.5703125" style="254" customWidth="1"/>
    <col min="10501" max="10501" width="20.7109375" style="254" customWidth="1"/>
    <col min="10502" max="10503" width="5.7109375" style="254" customWidth="1"/>
    <col min="10504" max="10505" width="10.7109375" style="254" customWidth="1"/>
    <col min="10506" max="10506" width="7.7109375" style="254" customWidth="1"/>
    <col min="10507" max="10507" width="3.42578125" style="254" customWidth="1"/>
    <col min="10508" max="10508" width="33.42578125" style="254" customWidth="1"/>
    <col min="10509" max="10752" width="11.42578125" style="254"/>
    <col min="10753" max="10753" width="14.140625" style="254" customWidth="1"/>
    <col min="10754" max="10754" width="16.7109375" style="254" customWidth="1"/>
    <col min="10755" max="10755" width="70.42578125" style="254" customWidth="1"/>
    <col min="10756" max="10756" width="11.5703125" style="254" customWidth="1"/>
    <col min="10757" max="10757" width="20.7109375" style="254" customWidth="1"/>
    <col min="10758" max="10759" width="5.7109375" style="254" customWidth="1"/>
    <col min="10760" max="10761" width="10.7109375" style="254" customWidth="1"/>
    <col min="10762" max="10762" width="7.7109375" style="254" customWidth="1"/>
    <col min="10763" max="10763" width="3.42578125" style="254" customWidth="1"/>
    <col min="10764" max="10764" width="33.42578125" style="254" customWidth="1"/>
    <col min="10765" max="11008" width="11.42578125" style="254"/>
    <col min="11009" max="11009" width="14.140625" style="254" customWidth="1"/>
    <col min="11010" max="11010" width="16.7109375" style="254" customWidth="1"/>
    <col min="11011" max="11011" width="70.42578125" style="254" customWidth="1"/>
    <col min="11012" max="11012" width="11.5703125" style="254" customWidth="1"/>
    <col min="11013" max="11013" width="20.7109375" style="254" customWidth="1"/>
    <col min="11014" max="11015" width="5.7109375" style="254" customWidth="1"/>
    <col min="11016" max="11017" width="10.7109375" style="254" customWidth="1"/>
    <col min="11018" max="11018" width="7.7109375" style="254" customWidth="1"/>
    <col min="11019" max="11019" width="3.42578125" style="254" customWidth="1"/>
    <col min="11020" max="11020" width="33.42578125" style="254" customWidth="1"/>
    <col min="11021" max="11264" width="11.42578125" style="254"/>
    <col min="11265" max="11265" width="14.140625" style="254" customWidth="1"/>
    <col min="11266" max="11266" width="16.7109375" style="254" customWidth="1"/>
    <col min="11267" max="11267" width="70.42578125" style="254" customWidth="1"/>
    <col min="11268" max="11268" width="11.5703125" style="254" customWidth="1"/>
    <col min="11269" max="11269" width="20.7109375" style="254" customWidth="1"/>
    <col min="11270" max="11271" width="5.7109375" style="254" customWidth="1"/>
    <col min="11272" max="11273" width="10.7109375" style="254" customWidth="1"/>
    <col min="11274" max="11274" width="7.7109375" style="254" customWidth="1"/>
    <col min="11275" max="11275" width="3.42578125" style="254" customWidth="1"/>
    <col min="11276" max="11276" width="33.42578125" style="254" customWidth="1"/>
    <col min="11277" max="11520" width="11.42578125" style="254"/>
    <col min="11521" max="11521" width="14.140625" style="254" customWidth="1"/>
    <col min="11522" max="11522" width="16.7109375" style="254" customWidth="1"/>
    <col min="11523" max="11523" width="70.42578125" style="254" customWidth="1"/>
    <col min="11524" max="11524" width="11.5703125" style="254" customWidth="1"/>
    <col min="11525" max="11525" width="20.7109375" style="254" customWidth="1"/>
    <col min="11526" max="11527" width="5.7109375" style="254" customWidth="1"/>
    <col min="11528" max="11529" width="10.7109375" style="254" customWidth="1"/>
    <col min="11530" max="11530" width="7.7109375" style="254" customWidth="1"/>
    <col min="11531" max="11531" width="3.42578125" style="254" customWidth="1"/>
    <col min="11532" max="11532" width="33.42578125" style="254" customWidth="1"/>
    <col min="11533" max="11776" width="11.42578125" style="254"/>
    <col min="11777" max="11777" width="14.140625" style="254" customWidth="1"/>
    <col min="11778" max="11778" width="16.7109375" style="254" customWidth="1"/>
    <col min="11779" max="11779" width="70.42578125" style="254" customWidth="1"/>
    <col min="11780" max="11780" width="11.5703125" style="254" customWidth="1"/>
    <col min="11781" max="11781" width="20.7109375" style="254" customWidth="1"/>
    <col min="11782" max="11783" width="5.7109375" style="254" customWidth="1"/>
    <col min="11784" max="11785" width="10.7109375" style="254" customWidth="1"/>
    <col min="11786" max="11786" width="7.7109375" style="254" customWidth="1"/>
    <col min="11787" max="11787" width="3.42578125" style="254" customWidth="1"/>
    <col min="11788" max="11788" width="33.42578125" style="254" customWidth="1"/>
    <col min="11789" max="12032" width="11.42578125" style="254"/>
    <col min="12033" max="12033" width="14.140625" style="254" customWidth="1"/>
    <col min="12034" max="12034" width="16.7109375" style="254" customWidth="1"/>
    <col min="12035" max="12035" width="70.42578125" style="254" customWidth="1"/>
    <col min="12036" max="12036" width="11.5703125" style="254" customWidth="1"/>
    <col min="12037" max="12037" width="20.7109375" style="254" customWidth="1"/>
    <col min="12038" max="12039" width="5.7109375" style="254" customWidth="1"/>
    <col min="12040" max="12041" width="10.7109375" style="254" customWidth="1"/>
    <col min="12042" max="12042" width="7.7109375" style="254" customWidth="1"/>
    <col min="12043" max="12043" width="3.42578125" style="254" customWidth="1"/>
    <col min="12044" max="12044" width="33.42578125" style="254" customWidth="1"/>
    <col min="12045" max="12288" width="11.42578125" style="254"/>
    <col min="12289" max="12289" width="14.140625" style="254" customWidth="1"/>
    <col min="12290" max="12290" width="16.7109375" style="254" customWidth="1"/>
    <col min="12291" max="12291" width="70.42578125" style="254" customWidth="1"/>
    <col min="12292" max="12292" width="11.5703125" style="254" customWidth="1"/>
    <col min="12293" max="12293" width="20.7109375" style="254" customWidth="1"/>
    <col min="12294" max="12295" width="5.7109375" style="254" customWidth="1"/>
    <col min="12296" max="12297" width="10.7109375" style="254" customWidth="1"/>
    <col min="12298" max="12298" width="7.7109375" style="254" customWidth="1"/>
    <col min="12299" max="12299" width="3.42578125" style="254" customWidth="1"/>
    <col min="12300" max="12300" width="33.42578125" style="254" customWidth="1"/>
    <col min="12301" max="12544" width="11.42578125" style="254"/>
    <col min="12545" max="12545" width="14.140625" style="254" customWidth="1"/>
    <col min="12546" max="12546" width="16.7109375" style="254" customWidth="1"/>
    <col min="12547" max="12547" width="70.42578125" style="254" customWidth="1"/>
    <col min="12548" max="12548" width="11.5703125" style="254" customWidth="1"/>
    <col min="12549" max="12549" width="20.7109375" style="254" customWidth="1"/>
    <col min="12550" max="12551" width="5.7109375" style="254" customWidth="1"/>
    <col min="12552" max="12553" width="10.7109375" style="254" customWidth="1"/>
    <col min="12554" max="12554" width="7.7109375" style="254" customWidth="1"/>
    <col min="12555" max="12555" width="3.42578125" style="254" customWidth="1"/>
    <col min="12556" max="12556" width="33.42578125" style="254" customWidth="1"/>
    <col min="12557" max="12800" width="11.42578125" style="254"/>
    <col min="12801" max="12801" width="14.140625" style="254" customWidth="1"/>
    <col min="12802" max="12802" width="16.7109375" style="254" customWidth="1"/>
    <col min="12803" max="12803" width="70.42578125" style="254" customWidth="1"/>
    <col min="12804" max="12804" width="11.5703125" style="254" customWidth="1"/>
    <col min="12805" max="12805" width="20.7109375" style="254" customWidth="1"/>
    <col min="12806" max="12807" width="5.7109375" style="254" customWidth="1"/>
    <col min="12808" max="12809" width="10.7109375" style="254" customWidth="1"/>
    <col min="12810" max="12810" width="7.7109375" style="254" customWidth="1"/>
    <col min="12811" max="12811" width="3.42578125" style="254" customWidth="1"/>
    <col min="12812" max="12812" width="33.42578125" style="254" customWidth="1"/>
    <col min="12813" max="13056" width="11.42578125" style="254"/>
    <col min="13057" max="13057" width="14.140625" style="254" customWidth="1"/>
    <col min="13058" max="13058" width="16.7109375" style="254" customWidth="1"/>
    <col min="13059" max="13059" width="70.42578125" style="254" customWidth="1"/>
    <col min="13060" max="13060" width="11.5703125" style="254" customWidth="1"/>
    <col min="13061" max="13061" width="20.7109375" style="254" customWidth="1"/>
    <col min="13062" max="13063" width="5.7109375" style="254" customWidth="1"/>
    <col min="13064" max="13065" width="10.7109375" style="254" customWidth="1"/>
    <col min="13066" max="13066" width="7.7109375" style="254" customWidth="1"/>
    <col min="13067" max="13067" width="3.42578125" style="254" customWidth="1"/>
    <col min="13068" max="13068" width="33.42578125" style="254" customWidth="1"/>
    <col min="13069" max="13312" width="11.42578125" style="254"/>
    <col min="13313" max="13313" width="14.140625" style="254" customWidth="1"/>
    <col min="13314" max="13314" width="16.7109375" style="254" customWidth="1"/>
    <col min="13315" max="13315" width="70.42578125" style="254" customWidth="1"/>
    <col min="13316" max="13316" width="11.5703125" style="254" customWidth="1"/>
    <col min="13317" max="13317" width="20.7109375" style="254" customWidth="1"/>
    <col min="13318" max="13319" width="5.7109375" style="254" customWidth="1"/>
    <col min="13320" max="13321" width="10.7109375" style="254" customWidth="1"/>
    <col min="13322" max="13322" width="7.7109375" style="254" customWidth="1"/>
    <col min="13323" max="13323" width="3.42578125" style="254" customWidth="1"/>
    <col min="13324" max="13324" width="33.42578125" style="254" customWidth="1"/>
    <col min="13325" max="13568" width="11.42578125" style="254"/>
    <col min="13569" max="13569" width="14.140625" style="254" customWidth="1"/>
    <col min="13570" max="13570" width="16.7109375" style="254" customWidth="1"/>
    <col min="13571" max="13571" width="70.42578125" style="254" customWidth="1"/>
    <col min="13572" max="13572" width="11.5703125" style="254" customWidth="1"/>
    <col min="13573" max="13573" width="20.7109375" style="254" customWidth="1"/>
    <col min="13574" max="13575" width="5.7109375" style="254" customWidth="1"/>
    <col min="13576" max="13577" width="10.7109375" style="254" customWidth="1"/>
    <col min="13578" max="13578" width="7.7109375" style="254" customWidth="1"/>
    <col min="13579" max="13579" width="3.42578125" style="254" customWidth="1"/>
    <col min="13580" max="13580" width="33.42578125" style="254" customWidth="1"/>
    <col min="13581" max="13824" width="11.42578125" style="254"/>
    <col min="13825" max="13825" width="14.140625" style="254" customWidth="1"/>
    <col min="13826" max="13826" width="16.7109375" style="254" customWidth="1"/>
    <col min="13827" max="13827" width="70.42578125" style="254" customWidth="1"/>
    <col min="13828" max="13828" width="11.5703125" style="254" customWidth="1"/>
    <col min="13829" max="13829" width="20.7109375" style="254" customWidth="1"/>
    <col min="13830" max="13831" width="5.7109375" style="254" customWidth="1"/>
    <col min="13832" max="13833" width="10.7109375" style="254" customWidth="1"/>
    <col min="13834" max="13834" width="7.7109375" style="254" customWidth="1"/>
    <col min="13835" max="13835" width="3.42578125" style="254" customWidth="1"/>
    <col min="13836" max="13836" width="33.42578125" style="254" customWidth="1"/>
    <col min="13837" max="14080" width="11.42578125" style="254"/>
    <col min="14081" max="14081" width="14.140625" style="254" customWidth="1"/>
    <col min="14082" max="14082" width="16.7109375" style="254" customWidth="1"/>
    <col min="14083" max="14083" width="70.42578125" style="254" customWidth="1"/>
    <col min="14084" max="14084" width="11.5703125" style="254" customWidth="1"/>
    <col min="14085" max="14085" width="20.7109375" style="254" customWidth="1"/>
    <col min="14086" max="14087" width="5.7109375" style="254" customWidth="1"/>
    <col min="14088" max="14089" width="10.7109375" style="254" customWidth="1"/>
    <col min="14090" max="14090" width="7.7109375" style="254" customWidth="1"/>
    <col min="14091" max="14091" width="3.42578125" style="254" customWidth="1"/>
    <col min="14092" max="14092" width="33.42578125" style="254" customWidth="1"/>
    <col min="14093" max="14336" width="11.42578125" style="254"/>
    <col min="14337" max="14337" width="14.140625" style="254" customWidth="1"/>
    <col min="14338" max="14338" width="16.7109375" style="254" customWidth="1"/>
    <col min="14339" max="14339" width="70.42578125" style="254" customWidth="1"/>
    <col min="14340" max="14340" width="11.5703125" style="254" customWidth="1"/>
    <col min="14341" max="14341" width="20.7109375" style="254" customWidth="1"/>
    <col min="14342" max="14343" width="5.7109375" style="254" customWidth="1"/>
    <col min="14344" max="14345" width="10.7109375" style="254" customWidth="1"/>
    <col min="14346" max="14346" width="7.7109375" style="254" customWidth="1"/>
    <col min="14347" max="14347" width="3.42578125" style="254" customWidth="1"/>
    <col min="14348" max="14348" width="33.42578125" style="254" customWidth="1"/>
    <col min="14349" max="14592" width="11.42578125" style="254"/>
    <col min="14593" max="14593" width="14.140625" style="254" customWidth="1"/>
    <col min="14594" max="14594" width="16.7109375" style="254" customWidth="1"/>
    <col min="14595" max="14595" width="70.42578125" style="254" customWidth="1"/>
    <col min="14596" max="14596" width="11.5703125" style="254" customWidth="1"/>
    <col min="14597" max="14597" width="20.7109375" style="254" customWidth="1"/>
    <col min="14598" max="14599" width="5.7109375" style="254" customWidth="1"/>
    <col min="14600" max="14601" width="10.7109375" style="254" customWidth="1"/>
    <col min="14602" max="14602" width="7.7109375" style="254" customWidth="1"/>
    <col min="14603" max="14603" width="3.42578125" style="254" customWidth="1"/>
    <col min="14604" max="14604" width="33.42578125" style="254" customWidth="1"/>
    <col min="14605" max="14848" width="11.42578125" style="254"/>
    <col min="14849" max="14849" width="14.140625" style="254" customWidth="1"/>
    <col min="14850" max="14850" width="16.7109375" style="254" customWidth="1"/>
    <col min="14851" max="14851" width="70.42578125" style="254" customWidth="1"/>
    <col min="14852" max="14852" width="11.5703125" style="254" customWidth="1"/>
    <col min="14853" max="14853" width="20.7109375" style="254" customWidth="1"/>
    <col min="14854" max="14855" width="5.7109375" style="254" customWidth="1"/>
    <col min="14856" max="14857" width="10.7109375" style="254" customWidth="1"/>
    <col min="14858" max="14858" width="7.7109375" style="254" customWidth="1"/>
    <col min="14859" max="14859" width="3.42578125" style="254" customWidth="1"/>
    <col min="14860" max="14860" width="33.42578125" style="254" customWidth="1"/>
    <col min="14861" max="15104" width="11.42578125" style="254"/>
    <col min="15105" max="15105" width="14.140625" style="254" customWidth="1"/>
    <col min="15106" max="15106" width="16.7109375" style="254" customWidth="1"/>
    <col min="15107" max="15107" width="70.42578125" style="254" customWidth="1"/>
    <col min="15108" max="15108" width="11.5703125" style="254" customWidth="1"/>
    <col min="15109" max="15109" width="20.7109375" style="254" customWidth="1"/>
    <col min="15110" max="15111" width="5.7109375" style="254" customWidth="1"/>
    <col min="15112" max="15113" width="10.7109375" style="254" customWidth="1"/>
    <col min="15114" max="15114" width="7.7109375" style="254" customWidth="1"/>
    <col min="15115" max="15115" width="3.42578125" style="254" customWidth="1"/>
    <col min="15116" max="15116" width="33.42578125" style="254" customWidth="1"/>
    <col min="15117" max="15360" width="11.42578125" style="254"/>
    <col min="15361" max="15361" width="14.140625" style="254" customWidth="1"/>
    <col min="15362" max="15362" width="16.7109375" style="254" customWidth="1"/>
    <col min="15363" max="15363" width="70.42578125" style="254" customWidth="1"/>
    <col min="15364" max="15364" width="11.5703125" style="254" customWidth="1"/>
    <col min="15365" max="15365" width="20.7109375" style="254" customWidth="1"/>
    <col min="15366" max="15367" width="5.7109375" style="254" customWidth="1"/>
    <col min="15368" max="15369" width="10.7109375" style="254" customWidth="1"/>
    <col min="15370" max="15370" width="7.7109375" style="254" customWidth="1"/>
    <col min="15371" max="15371" width="3.42578125" style="254" customWidth="1"/>
    <col min="15372" max="15372" width="33.42578125" style="254" customWidth="1"/>
    <col min="15373" max="15616" width="11.42578125" style="254"/>
    <col min="15617" max="15617" width="14.140625" style="254" customWidth="1"/>
    <col min="15618" max="15618" width="16.7109375" style="254" customWidth="1"/>
    <col min="15619" max="15619" width="70.42578125" style="254" customWidth="1"/>
    <col min="15620" max="15620" width="11.5703125" style="254" customWidth="1"/>
    <col min="15621" max="15621" width="20.7109375" style="254" customWidth="1"/>
    <col min="15622" max="15623" width="5.7109375" style="254" customWidth="1"/>
    <col min="15624" max="15625" width="10.7109375" style="254" customWidth="1"/>
    <col min="15626" max="15626" width="7.7109375" style="254" customWidth="1"/>
    <col min="15627" max="15627" width="3.42578125" style="254" customWidth="1"/>
    <col min="15628" max="15628" width="33.42578125" style="254" customWidth="1"/>
    <col min="15629" max="15872" width="11.42578125" style="254"/>
    <col min="15873" max="15873" width="14.140625" style="254" customWidth="1"/>
    <col min="15874" max="15874" width="16.7109375" style="254" customWidth="1"/>
    <col min="15875" max="15875" width="70.42578125" style="254" customWidth="1"/>
    <col min="15876" max="15876" width="11.5703125" style="254" customWidth="1"/>
    <col min="15877" max="15877" width="20.7109375" style="254" customWidth="1"/>
    <col min="15878" max="15879" width="5.7109375" style="254" customWidth="1"/>
    <col min="15880" max="15881" width="10.7109375" style="254" customWidth="1"/>
    <col min="15882" max="15882" width="7.7109375" style="254" customWidth="1"/>
    <col min="15883" max="15883" width="3.42578125" style="254" customWidth="1"/>
    <col min="15884" max="15884" width="33.42578125" style="254" customWidth="1"/>
    <col min="15885" max="16128" width="11.42578125" style="254"/>
    <col min="16129" max="16129" width="14.140625" style="254" customWidth="1"/>
    <col min="16130" max="16130" width="16.7109375" style="254" customWidth="1"/>
    <col min="16131" max="16131" width="70.42578125" style="254" customWidth="1"/>
    <col min="16132" max="16132" width="11.5703125" style="254" customWidth="1"/>
    <col min="16133" max="16133" width="20.7109375" style="254" customWidth="1"/>
    <col min="16134" max="16135" width="5.7109375" style="254" customWidth="1"/>
    <col min="16136" max="16137" width="10.7109375" style="254" customWidth="1"/>
    <col min="16138" max="16138" width="7.7109375" style="254" customWidth="1"/>
    <col min="16139" max="16139" width="3.42578125" style="254" customWidth="1"/>
    <col min="16140" max="16140" width="33.42578125" style="254" customWidth="1"/>
    <col min="16141" max="16384" width="11.42578125" style="254"/>
  </cols>
  <sheetData>
    <row r="1" spans="1:12" ht="17.25" customHeight="1" x14ac:dyDescent="0.25">
      <c r="A1" s="247" t="s">
        <v>507</v>
      </c>
      <c r="B1" s="248"/>
      <c r="C1" s="249" t="s">
        <v>508</v>
      </c>
      <c r="D1" s="250" t="s">
        <v>509</v>
      </c>
      <c r="E1" s="251" t="str">
        <f>[1]Form1_Situation!I2</f>
        <v>09</v>
      </c>
      <c r="F1" s="252"/>
      <c r="G1" s="252"/>
      <c r="H1" s="252"/>
      <c r="I1" s="252"/>
      <c r="J1" s="253"/>
      <c r="K1" s="253"/>
      <c r="L1" s="253"/>
    </row>
    <row r="2" spans="1:12" ht="17.25" customHeight="1" x14ac:dyDescent="0.25">
      <c r="A2" s="255" t="s">
        <v>510</v>
      </c>
      <c r="B2" s="256"/>
      <c r="C2" s="257" t="str">
        <f>[1]Form1_Situation!C2</f>
        <v>Rickebach, Menznau</v>
      </c>
      <c r="D2" s="258"/>
      <c r="E2" s="259"/>
      <c r="F2" s="252"/>
      <c r="G2" s="252"/>
      <c r="H2" s="252"/>
      <c r="I2" s="252"/>
      <c r="J2" s="253"/>
      <c r="K2" s="253"/>
      <c r="L2" s="253"/>
    </row>
    <row r="3" spans="1:12" ht="21" customHeight="1" thickBot="1" x14ac:dyDescent="0.25">
      <c r="A3" s="260" t="s">
        <v>511</v>
      </c>
      <c r="B3" s="261" t="s">
        <v>512</v>
      </c>
      <c r="C3" s="280" t="s">
        <v>540</v>
      </c>
      <c r="D3" s="262" t="s">
        <v>7</v>
      </c>
      <c r="E3" s="263" t="s">
        <v>505</v>
      </c>
      <c r="F3" s="252"/>
      <c r="G3" s="252"/>
      <c r="H3" s="252"/>
      <c r="I3" s="252"/>
      <c r="J3" s="253"/>
      <c r="K3" s="253"/>
      <c r="L3" s="253"/>
    </row>
    <row r="4" spans="1:12" s="264" customFormat="1" ht="18" customHeight="1" x14ac:dyDescent="0.2">
      <c r="A4" s="266" t="s">
        <v>499</v>
      </c>
      <c r="B4" s="419" t="s">
        <v>535</v>
      </c>
      <c r="C4" s="408"/>
      <c r="D4" s="408"/>
      <c r="E4" s="409"/>
      <c r="J4" s="254"/>
      <c r="K4" s="254"/>
      <c r="L4" s="254"/>
    </row>
    <row r="5" spans="1:12" s="264" customFormat="1" x14ac:dyDescent="0.2">
      <c r="A5" s="266"/>
      <c r="B5" s="407"/>
      <c r="C5" s="408"/>
      <c r="D5" s="408"/>
      <c r="E5" s="409"/>
      <c r="J5" s="254"/>
      <c r="K5" s="254"/>
      <c r="L5" s="254"/>
    </row>
    <row r="6" spans="1:12" s="264" customFormat="1" x14ac:dyDescent="0.2">
      <c r="A6" s="266" t="s">
        <v>500</v>
      </c>
      <c r="B6" s="407" t="s">
        <v>536</v>
      </c>
      <c r="C6" s="408"/>
      <c r="D6" s="408"/>
      <c r="E6" s="409"/>
      <c r="J6" s="254"/>
      <c r="K6" s="254"/>
      <c r="L6" s="254"/>
    </row>
    <row r="7" spans="1:12" s="264" customFormat="1" x14ac:dyDescent="0.2">
      <c r="A7" s="266"/>
      <c r="B7" s="407"/>
      <c r="C7" s="408"/>
      <c r="D7" s="408"/>
      <c r="E7" s="409"/>
      <c r="J7" s="254"/>
      <c r="K7" s="254"/>
      <c r="L7" s="254"/>
    </row>
    <row r="8" spans="1:12" s="264" customFormat="1" x14ac:dyDescent="0.2">
      <c r="A8" s="266"/>
      <c r="B8" s="407"/>
      <c r="C8" s="408"/>
      <c r="D8" s="408"/>
      <c r="E8" s="409"/>
      <c r="J8" s="254"/>
      <c r="K8" s="254"/>
      <c r="L8" s="254"/>
    </row>
    <row r="9" spans="1:12" s="264" customFormat="1" x14ac:dyDescent="0.2">
      <c r="A9" s="265"/>
      <c r="B9" s="434" t="s">
        <v>537</v>
      </c>
      <c r="C9" s="435"/>
      <c r="D9" s="435"/>
      <c r="E9" s="436"/>
      <c r="J9" s="254"/>
      <c r="K9" s="254"/>
      <c r="L9" s="254"/>
    </row>
    <row r="10" spans="1:12" s="264" customFormat="1" ht="18" customHeight="1" x14ac:dyDescent="0.2">
      <c r="A10" s="266" t="s">
        <v>513</v>
      </c>
      <c r="B10" s="419" t="s">
        <v>538</v>
      </c>
      <c r="C10" s="408"/>
      <c r="D10" s="408"/>
      <c r="E10" s="409"/>
      <c r="J10" s="254"/>
      <c r="K10" s="254"/>
      <c r="L10" s="254"/>
    </row>
    <row r="11" spans="1:12" s="264" customFormat="1" x14ac:dyDescent="0.2">
      <c r="A11" s="266" t="s">
        <v>513</v>
      </c>
      <c r="B11" s="407" t="s">
        <v>539</v>
      </c>
      <c r="C11" s="408"/>
      <c r="D11" s="408"/>
      <c r="E11" s="409"/>
      <c r="J11" s="254"/>
      <c r="K11" s="254"/>
      <c r="L11" s="254"/>
    </row>
    <row r="12" spans="1:12" s="264" customFormat="1" ht="24.75" customHeight="1" x14ac:dyDescent="0.2">
      <c r="A12" s="266"/>
      <c r="B12" s="419"/>
      <c r="C12" s="408"/>
      <c r="D12" s="408"/>
      <c r="E12" s="409"/>
      <c r="J12" s="254"/>
      <c r="K12" s="254"/>
      <c r="L12" s="254"/>
    </row>
    <row r="13" spans="1:12" s="264" customFormat="1" x14ac:dyDescent="0.2">
      <c r="A13" s="266"/>
      <c r="B13" s="407"/>
      <c r="C13" s="408"/>
      <c r="D13" s="408"/>
      <c r="E13" s="409"/>
      <c r="J13" s="254"/>
      <c r="K13" s="254"/>
      <c r="L13" s="254"/>
    </row>
    <row r="14" spans="1:12" s="264" customFormat="1" ht="30" customHeight="1" x14ac:dyDescent="0.2">
      <c r="A14" s="266"/>
      <c r="B14" s="413"/>
      <c r="C14" s="414"/>
      <c r="D14" s="414"/>
      <c r="E14" s="415"/>
      <c r="J14" s="254"/>
      <c r="K14" s="254"/>
      <c r="L14" s="254"/>
    </row>
    <row r="15" spans="1:12" s="264" customFormat="1" ht="91.5" customHeight="1" x14ac:dyDescent="0.2">
      <c r="A15" s="266"/>
      <c r="B15" s="413"/>
      <c r="C15" s="432"/>
      <c r="D15" s="432"/>
      <c r="E15" s="433"/>
      <c r="J15" s="254"/>
      <c r="K15" s="254"/>
      <c r="L15" s="254"/>
    </row>
    <row r="16" spans="1:12" s="264" customFormat="1" x14ac:dyDescent="0.2">
      <c r="A16" s="266"/>
      <c r="B16" s="268"/>
      <c r="C16" s="269"/>
      <c r="D16" s="269"/>
      <c r="E16" s="270"/>
      <c r="J16" s="254"/>
      <c r="K16" s="254"/>
      <c r="L16" s="254"/>
    </row>
    <row r="17" spans="1:12" s="264" customFormat="1" x14ac:dyDescent="0.2">
      <c r="A17" s="265"/>
      <c r="B17" s="407"/>
      <c r="C17" s="408"/>
      <c r="D17" s="408"/>
      <c r="E17" s="409"/>
      <c r="J17" s="254"/>
      <c r="K17" s="254"/>
      <c r="L17" s="254"/>
    </row>
    <row r="18" spans="1:12" s="264" customFormat="1" x14ac:dyDescent="0.2">
      <c r="A18" s="265"/>
      <c r="B18" s="407"/>
      <c r="C18" s="408"/>
      <c r="D18" s="408"/>
      <c r="E18" s="409"/>
      <c r="J18" s="254"/>
      <c r="K18" s="254"/>
      <c r="L18" s="254"/>
    </row>
    <row r="19" spans="1:12" ht="26.25" customHeight="1" x14ac:dyDescent="0.2">
      <c r="A19" s="272"/>
      <c r="B19" s="419"/>
      <c r="C19" s="408"/>
      <c r="D19" s="408"/>
      <c r="E19" s="409"/>
    </row>
    <row r="20" spans="1:12" x14ac:dyDescent="0.2">
      <c r="A20" s="267"/>
      <c r="B20" s="426"/>
      <c r="C20" s="427"/>
      <c r="D20" s="427"/>
      <c r="E20" s="428"/>
    </row>
    <row r="21" spans="1:12" ht="36.75" customHeight="1" x14ac:dyDescent="0.2">
      <c r="A21" s="267"/>
      <c r="B21" s="419"/>
      <c r="C21" s="408"/>
      <c r="D21" s="408"/>
      <c r="E21" s="409"/>
    </row>
    <row r="22" spans="1:12" x14ac:dyDescent="0.2">
      <c r="A22" s="267"/>
      <c r="B22" s="407"/>
      <c r="C22" s="408"/>
      <c r="D22" s="408"/>
      <c r="E22" s="409"/>
    </row>
    <row r="23" spans="1:12" x14ac:dyDescent="0.2">
      <c r="A23" s="267"/>
      <c r="B23" s="407"/>
      <c r="C23" s="408"/>
      <c r="D23" s="408"/>
      <c r="E23" s="409"/>
    </row>
    <row r="24" spans="1:12" x14ac:dyDescent="0.2">
      <c r="A24" s="266"/>
      <c r="B24" s="407"/>
      <c r="C24" s="408"/>
      <c r="D24" s="408"/>
      <c r="E24" s="409"/>
    </row>
    <row r="25" spans="1:12" x14ac:dyDescent="0.2">
      <c r="A25" s="265"/>
      <c r="B25" s="407"/>
      <c r="C25" s="408"/>
      <c r="D25" s="408"/>
      <c r="E25" s="409"/>
    </row>
    <row r="26" spans="1:12" x14ac:dyDescent="0.2">
      <c r="A26" s="266"/>
      <c r="B26" s="407"/>
      <c r="C26" s="408"/>
      <c r="D26" s="408"/>
      <c r="E26" s="409"/>
    </row>
    <row r="27" spans="1:12" x14ac:dyDescent="0.2">
      <c r="A27" s="266"/>
      <c r="B27" s="407"/>
      <c r="C27" s="408"/>
      <c r="D27" s="408"/>
      <c r="E27" s="409"/>
    </row>
    <row r="28" spans="1:12" ht="27.75" customHeight="1" x14ac:dyDescent="0.2">
      <c r="A28" s="266"/>
      <c r="B28" s="419"/>
      <c r="C28" s="408"/>
      <c r="D28" s="408"/>
      <c r="E28" s="409"/>
    </row>
    <row r="29" spans="1:12" x14ac:dyDescent="0.2">
      <c r="A29" s="266"/>
      <c r="B29" s="407"/>
      <c r="C29" s="408"/>
      <c r="D29" s="408"/>
      <c r="E29" s="409"/>
    </row>
    <row r="30" spans="1:12" x14ac:dyDescent="0.2">
      <c r="A30" s="266"/>
      <c r="B30" s="407"/>
      <c r="C30" s="408"/>
      <c r="D30" s="408"/>
      <c r="E30" s="409"/>
    </row>
    <row r="31" spans="1:12" x14ac:dyDescent="0.2">
      <c r="A31" s="266"/>
      <c r="B31" s="407"/>
      <c r="C31" s="408"/>
      <c r="D31" s="408"/>
      <c r="E31" s="409"/>
    </row>
    <row r="32" spans="1:12" s="264" customFormat="1" ht="49.5" customHeight="1" x14ac:dyDescent="0.2">
      <c r="A32" s="267"/>
      <c r="B32" s="419"/>
      <c r="C32" s="408"/>
      <c r="D32" s="408"/>
      <c r="E32" s="409"/>
      <c r="J32" s="254"/>
      <c r="K32" s="254"/>
      <c r="L32" s="254"/>
    </row>
    <row r="33" spans="1:12" s="264" customFormat="1" x14ac:dyDescent="0.2">
      <c r="A33" s="265"/>
      <c r="B33" s="407"/>
      <c r="C33" s="408"/>
      <c r="D33" s="408"/>
      <c r="E33" s="409"/>
      <c r="J33" s="254"/>
      <c r="K33" s="254"/>
      <c r="L33" s="254"/>
    </row>
    <row r="34" spans="1:12" s="264" customFormat="1" ht="13.5" thickBot="1" x14ac:dyDescent="0.25">
      <c r="A34" s="271"/>
      <c r="B34" s="410"/>
      <c r="C34" s="411"/>
      <c r="D34" s="411"/>
      <c r="E34" s="412"/>
      <c r="J34" s="254"/>
      <c r="K34" s="254"/>
      <c r="L34" s="254"/>
    </row>
  </sheetData>
  <mergeCells count="30">
    <mergeCell ref="B9:E9"/>
    <mergeCell ref="B4:E4"/>
    <mergeCell ref="B5:E5"/>
    <mergeCell ref="B6:E6"/>
    <mergeCell ref="B7:E7"/>
    <mergeCell ref="B8:E8"/>
    <mergeCell ref="B22:E22"/>
    <mergeCell ref="B10:E10"/>
    <mergeCell ref="B11:E11"/>
    <mergeCell ref="B12:E12"/>
    <mergeCell ref="B13:E13"/>
    <mergeCell ref="B14:E14"/>
    <mergeCell ref="B15:E15"/>
    <mergeCell ref="B17:E17"/>
    <mergeCell ref="B18:E18"/>
    <mergeCell ref="B19:E19"/>
    <mergeCell ref="B20:E20"/>
    <mergeCell ref="B21:E21"/>
    <mergeCell ref="B34:E34"/>
    <mergeCell ref="B23:E23"/>
    <mergeCell ref="B24:E24"/>
    <mergeCell ref="B25:E25"/>
    <mergeCell ref="B26:E26"/>
    <mergeCell ref="B27:E27"/>
    <mergeCell ref="B28:E28"/>
    <mergeCell ref="B29:E29"/>
    <mergeCell ref="B30:E30"/>
    <mergeCell ref="B31:E31"/>
    <mergeCell ref="B32:E32"/>
    <mergeCell ref="B33:E33"/>
  </mergeCells>
  <pageMargins left="0.66" right="0.34" top="0.69" bottom="0.44" header="0.4921259845" footer="0.28999999999999998"/>
  <pageSetup paperSize="9" fitToHeight="0" orientation="landscape" useFirstPageNumber="1" r:id="rId1"/>
  <headerFooter alignWithMargins="0">
    <oddHeader>&amp;R&amp;D</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topLeftCell="A10" zoomScaleNormal="100" workbookViewId="0">
      <selection activeCell="F26" sqref="F26"/>
    </sheetView>
  </sheetViews>
  <sheetFormatPr baseColWidth="10" defaultColWidth="11.42578125" defaultRowHeight="12.75" x14ac:dyDescent="0.2"/>
  <cols>
    <col min="1" max="1" width="2.85546875" customWidth="1"/>
    <col min="2" max="2" width="4.28515625" style="48" customWidth="1"/>
    <col min="3" max="3" width="6.42578125" customWidth="1"/>
    <col min="4" max="4" width="54.28515625" customWidth="1"/>
    <col min="5" max="5" width="10" customWidth="1"/>
    <col min="6" max="6" width="9.28515625" customWidth="1"/>
  </cols>
  <sheetData>
    <row r="1" spans="2:6" ht="30" customHeight="1" x14ac:dyDescent="0.2">
      <c r="F1" s="152" t="s">
        <v>298</v>
      </c>
    </row>
    <row r="2" spans="2:6" ht="30" customHeight="1" x14ac:dyDescent="0.2">
      <c r="F2" s="151" t="s">
        <v>300</v>
      </c>
    </row>
    <row r="3" spans="2:6" ht="6" customHeight="1" x14ac:dyDescent="0.25">
      <c r="B3" s="67"/>
      <c r="C3" s="70"/>
      <c r="D3" s="68"/>
      <c r="E3" s="69"/>
      <c r="F3" s="69"/>
    </row>
    <row r="4" spans="2:6" ht="15" customHeight="1" x14ac:dyDescent="0.2">
      <c r="B4" s="101" t="s">
        <v>335</v>
      </c>
      <c r="C4" s="100"/>
      <c r="D4" s="102">
        <v>40500</v>
      </c>
      <c r="E4" s="69"/>
      <c r="F4" s="69"/>
    </row>
    <row r="5" spans="2:6" ht="6" customHeight="1" x14ac:dyDescent="0.25">
      <c r="B5" s="67"/>
      <c r="C5" s="70"/>
      <c r="D5" s="68"/>
      <c r="E5" s="69"/>
      <c r="F5" s="69"/>
    </row>
    <row r="6" spans="2:6" s="72" customFormat="1" x14ac:dyDescent="0.2">
      <c r="B6" s="71"/>
      <c r="C6" s="71"/>
      <c r="D6" s="71"/>
      <c r="E6" s="71"/>
      <c r="F6" s="106"/>
    </row>
    <row r="7" spans="2:6" s="65" customFormat="1" ht="33.75" customHeight="1" x14ac:dyDescent="0.2">
      <c r="B7" s="437" t="s">
        <v>336</v>
      </c>
      <c r="C7" s="438"/>
      <c r="D7" s="438"/>
      <c r="E7" s="438"/>
      <c r="F7" s="439"/>
    </row>
    <row r="8" spans="2:6" s="103" customFormat="1" ht="15" customHeight="1" x14ac:dyDescent="0.2">
      <c r="B8" s="442"/>
      <c r="C8" s="445"/>
      <c r="D8" s="446"/>
      <c r="E8" s="107"/>
      <c r="F8" s="105" t="s">
        <v>337</v>
      </c>
    </row>
    <row r="9" spans="2:6" s="103" customFormat="1" ht="15" customHeight="1" x14ac:dyDescent="0.2">
      <c r="B9" s="73">
        <v>1.1000000000000001</v>
      </c>
      <c r="C9" s="77" t="s">
        <v>338</v>
      </c>
      <c r="D9" s="77"/>
      <c r="E9" s="77"/>
      <c r="F9" s="108"/>
    </row>
    <row r="10" spans="2:6" x14ac:dyDescent="0.2">
      <c r="B10" s="74"/>
      <c r="C10" s="75" t="s">
        <v>339</v>
      </c>
      <c r="D10" s="109" t="s">
        <v>340</v>
      </c>
      <c r="E10" s="109"/>
      <c r="F10" s="126">
        <v>800</v>
      </c>
    </row>
    <row r="11" spans="2:6" x14ac:dyDescent="0.2">
      <c r="B11" s="110"/>
      <c r="C11" s="111" t="s">
        <v>341</v>
      </c>
      <c r="D11" s="112" t="s">
        <v>342</v>
      </c>
      <c r="E11" s="112"/>
      <c r="F11" s="127">
        <v>600</v>
      </c>
    </row>
    <row r="12" spans="2:6" s="103" customFormat="1" ht="15" customHeight="1" x14ac:dyDescent="0.2">
      <c r="B12" s="73">
        <v>1.2</v>
      </c>
      <c r="C12" s="113" t="s">
        <v>343</v>
      </c>
      <c r="D12" s="77"/>
      <c r="E12" s="77"/>
      <c r="F12" s="108"/>
    </row>
    <row r="13" spans="2:6" x14ac:dyDescent="0.2">
      <c r="B13" s="447"/>
      <c r="C13" s="75" t="s">
        <v>344</v>
      </c>
      <c r="D13" s="109" t="s">
        <v>345</v>
      </c>
      <c r="E13" s="109"/>
      <c r="F13" s="126">
        <v>300</v>
      </c>
    </row>
    <row r="14" spans="2:6" x14ac:dyDescent="0.2">
      <c r="B14" s="448"/>
      <c r="C14" s="76" t="s">
        <v>346</v>
      </c>
      <c r="D14" s="90" t="s">
        <v>347</v>
      </c>
      <c r="E14" s="90"/>
      <c r="F14" s="128">
        <v>150</v>
      </c>
    </row>
    <row r="15" spans="2:6" s="72" customFormat="1" x14ac:dyDescent="0.2">
      <c r="B15" s="71"/>
      <c r="C15" s="71"/>
      <c r="D15" s="71"/>
      <c r="E15" s="71"/>
      <c r="F15" s="106"/>
    </row>
    <row r="16" spans="2:6" s="65" customFormat="1" ht="33.75" customHeight="1" x14ac:dyDescent="0.2">
      <c r="B16" s="437" t="s">
        <v>348</v>
      </c>
      <c r="C16" s="438"/>
      <c r="D16" s="438"/>
      <c r="E16" s="438"/>
      <c r="F16" s="439"/>
    </row>
    <row r="17" spans="2:6" s="66" customFormat="1" ht="26.25" customHeight="1" x14ac:dyDescent="0.2">
      <c r="B17" s="123"/>
      <c r="C17" s="124"/>
      <c r="D17" s="124"/>
      <c r="E17" s="125" t="s">
        <v>350</v>
      </c>
      <c r="F17" s="129" t="s">
        <v>366</v>
      </c>
    </row>
    <row r="18" spans="2:6" ht="15" customHeight="1" x14ac:dyDescent="0.2">
      <c r="B18" s="73">
        <v>2.1</v>
      </c>
      <c r="C18" s="77" t="s">
        <v>351</v>
      </c>
      <c r="D18" s="78"/>
      <c r="E18" s="79"/>
      <c r="F18" s="108"/>
    </row>
    <row r="19" spans="2:6" s="14" customFormat="1" x14ac:dyDescent="0.2">
      <c r="B19" s="80"/>
      <c r="C19" s="81" t="s">
        <v>70</v>
      </c>
      <c r="D19" s="82" t="s">
        <v>352</v>
      </c>
      <c r="E19" s="83" t="s">
        <v>367</v>
      </c>
      <c r="F19" s="132">
        <v>50</v>
      </c>
    </row>
    <row r="20" spans="2:6" s="14" customFormat="1" x14ac:dyDescent="0.2">
      <c r="B20" s="84"/>
      <c r="C20" s="85" t="s">
        <v>4</v>
      </c>
      <c r="D20" s="86" t="s">
        <v>353</v>
      </c>
      <c r="E20" s="87" t="s">
        <v>354</v>
      </c>
      <c r="F20" s="133">
        <v>20</v>
      </c>
    </row>
    <row r="21" spans="2:6" x14ac:dyDescent="0.2">
      <c r="B21" s="88"/>
      <c r="C21" s="89" t="s">
        <v>71</v>
      </c>
      <c r="D21" s="90" t="s">
        <v>355</v>
      </c>
      <c r="E21" s="91" t="s">
        <v>368</v>
      </c>
      <c r="F21" s="134">
        <v>15</v>
      </c>
    </row>
    <row r="22" spans="2:6" ht="15" customHeight="1" x14ac:dyDescent="0.2">
      <c r="B22" s="73">
        <v>2.2000000000000002</v>
      </c>
      <c r="C22" s="77" t="s">
        <v>356</v>
      </c>
      <c r="D22" s="78"/>
      <c r="E22" s="79"/>
      <c r="F22" s="114"/>
    </row>
    <row r="23" spans="2:6" x14ac:dyDescent="0.2">
      <c r="B23" s="92"/>
      <c r="C23" s="75" t="s">
        <v>66</v>
      </c>
      <c r="D23" s="93" t="s">
        <v>357</v>
      </c>
      <c r="E23" s="83" t="s">
        <v>367</v>
      </c>
      <c r="F23" s="132">
        <v>100</v>
      </c>
    </row>
    <row r="24" spans="2:6" x14ac:dyDescent="0.2">
      <c r="B24" s="94"/>
      <c r="C24" s="95" t="s">
        <v>67</v>
      </c>
      <c r="D24" s="96" t="s">
        <v>358</v>
      </c>
      <c r="E24" s="97" t="s">
        <v>367</v>
      </c>
      <c r="F24" s="133">
        <v>20</v>
      </c>
    </row>
    <row r="25" spans="2:6" x14ac:dyDescent="0.2">
      <c r="B25" s="94"/>
      <c r="C25" s="95" t="s">
        <v>68</v>
      </c>
      <c r="D25" s="98" t="s">
        <v>359</v>
      </c>
      <c r="E25" s="97" t="s">
        <v>354</v>
      </c>
      <c r="F25" s="133">
        <v>2.5</v>
      </c>
    </row>
    <row r="26" spans="2:6" x14ac:dyDescent="0.2">
      <c r="B26" s="94"/>
      <c r="C26" s="95" t="s">
        <v>69</v>
      </c>
      <c r="D26" s="98" t="s">
        <v>360</v>
      </c>
      <c r="E26" s="97" t="s">
        <v>354</v>
      </c>
      <c r="F26" s="133">
        <v>3.5</v>
      </c>
    </row>
    <row r="27" spans="2:6" x14ac:dyDescent="0.2">
      <c r="B27" s="88"/>
      <c r="C27" s="76" t="s">
        <v>5</v>
      </c>
      <c r="D27" s="90" t="s">
        <v>372</v>
      </c>
      <c r="E27" s="91" t="s">
        <v>333</v>
      </c>
      <c r="F27" s="134">
        <v>5</v>
      </c>
    </row>
    <row r="28" spans="2:6" ht="15" customHeight="1" x14ac:dyDescent="0.2">
      <c r="B28" s="73">
        <v>2.2999999999999998</v>
      </c>
      <c r="C28" s="77" t="s">
        <v>361</v>
      </c>
      <c r="D28" s="78"/>
      <c r="E28" s="79"/>
      <c r="F28" s="114"/>
    </row>
    <row r="29" spans="2:6" x14ac:dyDescent="0.2">
      <c r="B29" s="92"/>
      <c r="C29" s="75" t="s">
        <v>72</v>
      </c>
      <c r="D29" s="93" t="s">
        <v>362</v>
      </c>
      <c r="E29" s="83" t="s">
        <v>367</v>
      </c>
      <c r="F29" s="132">
        <v>50</v>
      </c>
    </row>
    <row r="30" spans="2:6" x14ac:dyDescent="0.2">
      <c r="B30" s="94"/>
      <c r="C30" s="95" t="s">
        <v>73</v>
      </c>
      <c r="D30" s="96" t="s">
        <v>363</v>
      </c>
      <c r="E30" s="97" t="s">
        <v>367</v>
      </c>
      <c r="F30" s="133">
        <v>20</v>
      </c>
    </row>
    <row r="31" spans="2:6" x14ac:dyDescent="0.2">
      <c r="B31" s="94"/>
      <c r="C31" s="95" t="s">
        <v>74</v>
      </c>
      <c r="D31" s="98" t="s">
        <v>364</v>
      </c>
      <c r="E31" s="97" t="s">
        <v>354</v>
      </c>
      <c r="F31" s="133">
        <v>2.5</v>
      </c>
    </row>
    <row r="32" spans="2:6" x14ac:dyDescent="0.2">
      <c r="B32" s="88"/>
      <c r="C32" s="76" t="s">
        <v>75</v>
      </c>
      <c r="D32" s="90" t="s">
        <v>365</v>
      </c>
      <c r="E32" s="99" t="s">
        <v>354</v>
      </c>
      <c r="F32" s="134">
        <v>3.5</v>
      </c>
    </row>
    <row r="33" spans="2:8" s="21" customFormat="1" x14ac:dyDescent="0.2">
      <c r="B33" s="115"/>
      <c r="C33" s="116"/>
      <c r="D33" s="117"/>
      <c r="E33" s="118"/>
      <c r="F33" s="118"/>
    </row>
    <row r="35" spans="2:8" s="65" customFormat="1" ht="33.75" customHeight="1" x14ac:dyDescent="0.2">
      <c r="B35" s="437" t="s">
        <v>330</v>
      </c>
      <c r="C35" s="440"/>
      <c r="D35" s="440"/>
      <c r="E35" s="440"/>
      <c r="F35" s="441"/>
    </row>
    <row r="36" spans="2:8" s="103" customFormat="1" ht="15" customHeight="1" x14ac:dyDescent="0.2">
      <c r="B36" s="442"/>
      <c r="C36" s="443"/>
      <c r="D36" s="444"/>
      <c r="E36" s="104" t="s">
        <v>350</v>
      </c>
      <c r="F36" s="105" t="s">
        <v>369</v>
      </c>
    </row>
    <row r="37" spans="2:8" ht="15" customHeight="1" x14ac:dyDescent="0.2">
      <c r="B37" s="73"/>
      <c r="C37" s="77" t="s">
        <v>329</v>
      </c>
      <c r="D37" s="78"/>
      <c r="E37" s="78"/>
      <c r="F37" s="130"/>
      <c r="G37" s="70"/>
      <c r="H37" s="70"/>
    </row>
    <row r="38" spans="2:8" ht="15" customHeight="1" x14ac:dyDescent="0.2">
      <c r="B38" s="135"/>
      <c r="C38" s="136"/>
      <c r="D38" s="145" t="s">
        <v>332</v>
      </c>
      <c r="E38" s="139" t="s">
        <v>354</v>
      </c>
      <c r="F38" s="138">
        <v>0</v>
      </c>
      <c r="G38" s="70"/>
      <c r="H38" s="70"/>
    </row>
    <row r="39" spans="2:8" x14ac:dyDescent="0.2">
      <c r="B39" s="94"/>
      <c r="C39" s="95"/>
      <c r="D39" s="146" t="s">
        <v>76</v>
      </c>
      <c r="E39" s="137" t="s">
        <v>354</v>
      </c>
      <c r="F39" s="138">
        <v>5</v>
      </c>
      <c r="G39" s="70"/>
      <c r="H39" s="70"/>
    </row>
    <row r="40" spans="2:8" x14ac:dyDescent="0.2">
      <c r="B40" s="94"/>
      <c r="C40" s="95"/>
      <c r="D40" s="146" t="s">
        <v>77</v>
      </c>
      <c r="E40" s="137" t="s">
        <v>354</v>
      </c>
      <c r="F40" s="138">
        <v>15</v>
      </c>
      <c r="G40" s="70"/>
      <c r="H40" s="70"/>
    </row>
    <row r="41" spans="2:8" x14ac:dyDescent="0.2">
      <c r="B41" s="94"/>
      <c r="C41" s="95"/>
      <c r="D41" s="146" t="s">
        <v>78</v>
      </c>
      <c r="E41" s="137" t="s">
        <v>349</v>
      </c>
      <c r="F41" s="140">
        <v>8</v>
      </c>
      <c r="G41" s="70"/>
      <c r="H41" s="70"/>
    </row>
    <row r="42" spans="2:8" x14ac:dyDescent="0.2">
      <c r="B42" s="141"/>
      <c r="C42" s="142"/>
      <c r="D42" s="147" t="s">
        <v>79</v>
      </c>
      <c r="E42" s="143" t="s">
        <v>80</v>
      </c>
      <c r="F42" s="144">
        <v>0.5</v>
      </c>
      <c r="G42" s="70"/>
      <c r="H42" s="70"/>
    </row>
    <row r="43" spans="2:8" ht="15" customHeight="1" x14ac:dyDescent="0.2">
      <c r="B43" s="73"/>
      <c r="C43" s="77" t="s">
        <v>331</v>
      </c>
      <c r="D43" s="78"/>
      <c r="E43" s="78"/>
      <c r="F43" s="130"/>
      <c r="G43" s="70"/>
      <c r="H43" s="70"/>
    </row>
    <row r="44" spans="2:8" x14ac:dyDescent="0.2">
      <c r="B44" s="94"/>
      <c r="C44" s="95"/>
      <c r="D44" s="96" t="s">
        <v>370</v>
      </c>
      <c r="E44" s="137" t="s">
        <v>371</v>
      </c>
      <c r="F44" s="138">
        <v>85</v>
      </c>
      <c r="G44" s="70"/>
      <c r="H44" s="70"/>
    </row>
    <row r="45" spans="2:8" x14ac:dyDescent="0.2">
      <c r="B45" s="119"/>
      <c r="C45" s="120"/>
      <c r="D45" s="121" t="s">
        <v>334</v>
      </c>
      <c r="E45" s="122" t="s">
        <v>354</v>
      </c>
      <c r="F45" s="131">
        <v>8</v>
      </c>
      <c r="G45" s="70"/>
      <c r="H45" s="70"/>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2578125" defaultRowHeight="12.75" x14ac:dyDescent="0.2"/>
  <cols>
    <col min="1" max="3" width="7" style="23" customWidth="1"/>
    <col min="4" max="4" width="26.28515625" style="23" customWidth="1"/>
    <col min="5" max="6" width="7.5703125" style="23" customWidth="1"/>
    <col min="7" max="7" width="4.42578125" customWidth="1"/>
  </cols>
  <sheetData>
    <row r="1" spans="1:6" s="20" customFormat="1" ht="18" x14ac:dyDescent="0.25">
      <c r="A1" s="22" t="s">
        <v>294</v>
      </c>
      <c r="B1" s="22"/>
      <c r="C1" s="22"/>
      <c r="D1" s="22"/>
      <c r="E1" s="22"/>
      <c r="F1" s="22"/>
    </row>
    <row r="2" spans="1:6" ht="7.5" customHeight="1" x14ac:dyDescent="0.2"/>
    <row r="3" spans="1:6" ht="17.25" customHeight="1" x14ac:dyDescent="0.2">
      <c r="A3" s="23" t="s">
        <v>295</v>
      </c>
      <c r="E3" s="24" t="s">
        <v>292</v>
      </c>
    </row>
    <row r="4" spans="1:6" ht="7.5" customHeight="1" x14ac:dyDescent="0.2"/>
    <row r="5" spans="1:6" ht="18" customHeight="1" thickBot="1" x14ac:dyDescent="0.25">
      <c r="A5" s="36" t="s">
        <v>297</v>
      </c>
    </row>
    <row r="6" spans="1:6" ht="25.5" customHeight="1" x14ac:dyDescent="0.2">
      <c r="A6" s="58" t="s">
        <v>296</v>
      </c>
      <c r="B6" s="59" t="s">
        <v>178</v>
      </c>
      <c r="C6" s="59" t="s">
        <v>179</v>
      </c>
      <c r="D6" s="60" t="s">
        <v>180</v>
      </c>
      <c r="E6" s="61" t="s">
        <v>181</v>
      </c>
      <c r="F6" s="62" t="s">
        <v>182</v>
      </c>
    </row>
    <row r="7" spans="1:6" s="216" customFormat="1" ht="20.25" customHeight="1" thickBot="1" x14ac:dyDescent="0.25">
      <c r="A7" s="214">
        <v>1</v>
      </c>
      <c r="B7" s="215">
        <f>VLOOKUP($A$7,$A$10:$F$118,2,FALSE)</f>
        <v>0</v>
      </c>
      <c r="C7" s="215">
        <f>VLOOKUP($A$7,$A$10:$F$118,3,FALSE)</f>
        <v>0</v>
      </c>
      <c r="D7" s="215">
        <f>VLOOKUP($A$7,$A$10:$F$118,4,FALSE)</f>
        <v>0</v>
      </c>
      <c r="E7" s="215">
        <f>VLOOKUP($A$7,$A$10:$F$118,5,FALSE)</f>
        <v>0</v>
      </c>
      <c r="F7" s="217">
        <f>VLOOKUP($A$7,$A$10:$F$118,6,FALSE)</f>
        <v>0</v>
      </c>
    </row>
    <row r="8" spans="1:6" ht="15.75" customHeight="1" thickBot="1" x14ac:dyDescent="0.25"/>
    <row r="9" spans="1:6" ht="25.5" customHeight="1" x14ac:dyDescent="0.2">
      <c r="A9" s="203" t="s">
        <v>296</v>
      </c>
      <c r="B9" s="204" t="s">
        <v>178</v>
      </c>
      <c r="C9" s="204" t="s">
        <v>179</v>
      </c>
      <c r="D9" s="205" t="s">
        <v>180</v>
      </c>
      <c r="E9" s="206" t="s">
        <v>181</v>
      </c>
      <c r="F9" s="207" t="s">
        <v>182</v>
      </c>
    </row>
    <row r="10" spans="1:6" ht="14.25" customHeight="1" x14ac:dyDescent="0.2">
      <c r="A10" s="208">
        <v>1</v>
      </c>
      <c r="B10" s="25"/>
      <c r="C10" s="25"/>
      <c r="D10" s="35"/>
      <c r="E10" s="27"/>
      <c r="F10" s="209"/>
    </row>
    <row r="11" spans="1:6" ht="14.25" customHeight="1" x14ac:dyDescent="0.2">
      <c r="A11" s="208">
        <v>2</v>
      </c>
      <c r="B11" s="25">
        <v>201</v>
      </c>
      <c r="C11" s="25">
        <v>32</v>
      </c>
      <c r="D11" s="26" t="s">
        <v>183</v>
      </c>
      <c r="E11" s="27">
        <v>1051</v>
      </c>
      <c r="F11" s="209" t="s">
        <v>373</v>
      </c>
    </row>
    <row r="12" spans="1:6" ht="14.25" customHeight="1" x14ac:dyDescent="0.2">
      <c r="A12" s="208">
        <v>3</v>
      </c>
      <c r="B12" s="25">
        <v>301</v>
      </c>
      <c r="C12" s="25">
        <v>10</v>
      </c>
      <c r="D12" s="26" t="s">
        <v>185</v>
      </c>
      <c r="E12" s="27">
        <v>1021</v>
      </c>
      <c r="F12" s="209" t="s">
        <v>374</v>
      </c>
    </row>
    <row r="13" spans="1:6" ht="14.25" customHeight="1" x14ac:dyDescent="0.2">
      <c r="A13" s="208">
        <v>4</v>
      </c>
      <c r="B13" s="25">
        <v>501</v>
      </c>
      <c r="C13" s="25">
        <v>78</v>
      </c>
      <c r="D13" s="26" t="s">
        <v>188</v>
      </c>
      <c r="E13" s="27">
        <v>1121</v>
      </c>
      <c r="F13" s="209" t="s">
        <v>375</v>
      </c>
    </row>
    <row r="14" spans="1:6" ht="14.25" customHeight="1" x14ac:dyDescent="0.2">
      <c r="A14" s="208">
        <v>5</v>
      </c>
      <c r="B14" s="25">
        <v>502</v>
      </c>
      <c r="C14" s="25">
        <v>79</v>
      </c>
      <c r="D14" s="26" t="s">
        <v>190</v>
      </c>
      <c r="E14" s="27">
        <v>1122</v>
      </c>
      <c r="F14" s="209" t="s">
        <v>376</v>
      </c>
    </row>
    <row r="15" spans="1:6" ht="14.25" customHeight="1" x14ac:dyDescent="0.2">
      <c r="A15" s="208">
        <v>6</v>
      </c>
      <c r="B15" s="25">
        <v>503</v>
      </c>
      <c r="C15" s="25">
        <v>80</v>
      </c>
      <c r="D15" s="26" t="s">
        <v>192</v>
      </c>
      <c r="E15" s="27">
        <v>1123</v>
      </c>
      <c r="F15" s="209" t="s">
        <v>377</v>
      </c>
    </row>
    <row r="16" spans="1:6" ht="14.25" customHeight="1" x14ac:dyDescent="0.2">
      <c r="A16" s="208">
        <v>7</v>
      </c>
      <c r="B16" s="25">
        <v>302</v>
      </c>
      <c r="C16" s="25">
        <v>11</v>
      </c>
      <c r="D16" s="26" t="s">
        <v>194</v>
      </c>
      <c r="E16" s="27">
        <v>1022</v>
      </c>
      <c r="F16" s="209" t="s">
        <v>378</v>
      </c>
    </row>
    <row r="17" spans="1:6" ht="14.25" customHeight="1" x14ac:dyDescent="0.2">
      <c r="A17" s="208">
        <v>8</v>
      </c>
      <c r="B17" s="25">
        <v>303</v>
      </c>
      <c r="C17" s="25">
        <v>12</v>
      </c>
      <c r="D17" s="26" t="s">
        <v>196</v>
      </c>
      <c r="E17" s="27">
        <v>1023</v>
      </c>
      <c r="F17" s="209" t="s">
        <v>379</v>
      </c>
    </row>
    <row r="18" spans="1:6" ht="14.25" customHeight="1" x14ac:dyDescent="0.2">
      <c r="A18" s="208">
        <v>9</v>
      </c>
      <c r="B18" s="25">
        <v>401</v>
      </c>
      <c r="C18" s="25">
        <v>51</v>
      </c>
      <c r="D18" s="26" t="s">
        <v>198</v>
      </c>
      <c r="E18" s="27">
        <v>1081</v>
      </c>
      <c r="F18" s="209" t="s">
        <v>380</v>
      </c>
    </row>
    <row r="19" spans="1:6" ht="14.25" customHeight="1" x14ac:dyDescent="0.2">
      <c r="A19" s="208">
        <v>10</v>
      </c>
      <c r="B19" s="25">
        <v>202</v>
      </c>
      <c r="C19" s="25">
        <v>33</v>
      </c>
      <c r="D19" s="26" t="s">
        <v>200</v>
      </c>
      <c r="E19" s="27">
        <v>1052</v>
      </c>
      <c r="F19" s="209" t="s">
        <v>381</v>
      </c>
    </row>
    <row r="20" spans="1:6" ht="14.25" customHeight="1" x14ac:dyDescent="0.2">
      <c r="A20" s="208">
        <v>11</v>
      </c>
      <c r="B20" s="25">
        <v>504</v>
      </c>
      <c r="C20" s="25">
        <v>81</v>
      </c>
      <c r="D20" s="26" t="s">
        <v>202</v>
      </c>
      <c r="E20" s="27">
        <v>1125</v>
      </c>
      <c r="F20" s="209" t="s">
        <v>382</v>
      </c>
    </row>
    <row r="21" spans="1:6" ht="14.25" customHeight="1" x14ac:dyDescent="0.2">
      <c r="A21" s="208">
        <v>12</v>
      </c>
      <c r="B21" s="25">
        <v>402</v>
      </c>
      <c r="C21" s="25">
        <v>52</v>
      </c>
      <c r="D21" s="26" t="s">
        <v>204</v>
      </c>
      <c r="E21" s="27">
        <v>1082</v>
      </c>
      <c r="F21" s="209" t="s">
        <v>383</v>
      </c>
    </row>
    <row r="22" spans="1:6" ht="14.25" customHeight="1" x14ac:dyDescent="0.2">
      <c r="A22" s="208">
        <v>13</v>
      </c>
      <c r="B22" s="25">
        <v>403</v>
      </c>
      <c r="C22" s="25">
        <v>53</v>
      </c>
      <c r="D22" s="26" t="s">
        <v>206</v>
      </c>
      <c r="E22" s="27">
        <v>1083</v>
      </c>
      <c r="F22" s="209" t="s">
        <v>384</v>
      </c>
    </row>
    <row r="23" spans="1:6" ht="14.25" customHeight="1" x14ac:dyDescent="0.2">
      <c r="A23" s="208">
        <v>14</v>
      </c>
      <c r="B23" s="25">
        <v>505</v>
      </c>
      <c r="C23" s="25">
        <v>82</v>
      </c>
      <c r="D23" s="26" t="s">
        <v>208</v>
      </c>
      <c r="E23" s="27">
        <v>1125</v>
      </c>
      <c r="F23" s="209" t="s">
        <v>385</v>
      </c>
    </row>
    <row r="24" spans="1:6" ht="14.25" customHeight="1" x14ac:dyDescent="0.2">
      <c r="A24" s="208">
        <v>15</v>
      </c>
      <c r="B24" s="25">
        <v>203</v>
      </c>
      <c r="C24" s="25">
        <v>34</v>
      </c>
      <c r="D24" s="26" t="s">
        <v>210</v>
      </c>
      <c r="E24" s="27">
        <v>1053</v>
      </c>
      <c r="F24" s="209" t="s">
        <v>386</v>
      </c>
    </row>
    <row r="25" spans="1:6" ht="14.25" customHeight="1" x14ac:dyDescent="0.2">
      <c r="A25" s="208">
        <v>16</v>
      </c>
      <c r="B25" s="25">
        <v>601</v>
      </c>
      <c r="C25" s="25">
        <v>1</v>
      </c>
      <c r="D25" s="26" t="s">
        <v>212</v>
      </c>
      <c r="E25" s="27">
        <v>1001</v>
      </c>
      <c r="F25" s="209" t="s">
        <v>387</v>
      </c>
    </row>
    <row r="26" spans="1:6" ht="14.25" customHeight="1" x14ac:dyDescent="0.2">
      <c r="A26" s="208">
        <v>17</v>
      </c>
      <c r="B26" s="25">
        <v>506</v>
      </c>
      <c r="C26" s="25">
        <v>83</v>
      </c>
      <c r="D26" s="26" t="s">
        <v>214</v>
      </c>
      <c r="E26" s="27">
        <v>1126</v>
      </c>
      <c r="F26" s="209" t="s">
        <v>388</v>
      </c>
    </row>
    <row r="27" spans="1:6" ht="14.25" customHeight="1" x14ac:dyDescent="0.2">
      <c r="A27" s="208">
        <v>18</v>
      </c>
      <c r="B27" s="25">
        <v>204</v>
      </c>
      <c r="C27" s="25">
        <v>35</v>
      </c>
      <c r="D27" s="26" t="s">
        <v>216</v>
      </c>
      <c r="E27" s="27">
        <v>1054</v>
      </c>
      <c r="F27" s="209" t="s">
        <v>389</v>
      </c>
    </row>
    <row r="28" spans="1:6" ht="14.25" customHeight="1" x14ac:dyDescent="0.2">
      <c r="A28" s="208">
        <v>19</v>
      </c>
      <c r="B28" s="25">
        <v>507</v>
      </c>
      <c r="C28" s="25">
        <v>84</v>
      </c>
      <c r="D28" s="26" t="s">
        <v>218</v>
      </c>
      <c r="E28" s="27">
        <v>1127</v>
      </c>
      <c r="F28" s="209" t="s">
        <v>390</v>
      </c>
    </row>
    <row r="29" spans="1:6" ht="14.25" customHeight="1" x14ac:dyDescent="0.2">
      <c r="A29" s="208">
        <v>20</v>
      </c>
      <c r="B29" s="25">
        <v>404</v>
      </c>
      <c r="C29" s="25">
        <v>54</v>
      </c>
      <c r="D29" s="26" t="s">
        <v>220</v>
      </c>
      <c r="E29" s="27">
        <v>1084</v>
      </c>
      <c r="F29" s="209" t="s">
        <v>391</v>
      </c>
    </row>
    <row r="30" spans="1:6" ht="14.25" customHeight="1" x14ac:dyDescent="0.2">
      <c r="A30" s="208">
        <v>21</v>
      </c>
      <c r="B30" s="25">
        <v>304</v>
      </c>
      <c r="C30" s="25">
        <v>13</v>
      </c>
      <c r="D30" s="26" t="s">
        <v>222</v>
      </c>
      <c r="E30" s="27">
        <v>1024</v>
      </c>
      <c r="F30" s="209" t="s">
        <v>392</v>
      </c>
    </row>
    <row r="31" spans="1:6" ht="14.25" customHeight="1" x14ac:dyDescent="0.2">
      <c r="A31" s="208">
        <v>22</v>
      </c>
      <c r="B31" s="25">
        <v>602</v>
      </c>
      <c r="C31" s="25">
        <v>2</v>
      </c>
      <c r="D31" s="26" t="s">
        <v>224</v>
      </c>
      <c r="E31" s="27">
        <v>1002</v>
      </c>
      <c r="F31" s="209" t="s">
        <v>393</v>
      </c>
    </row>
    <row r="32" spans="1:6" ht="14.25" customHeight="1" x14ac:dyDescent="0.2">
      <c r="A32" s="208">
        <v>23</v>
      </c>
      <c r="B32" s="25">
        <v>305</v>
      </c>
      <c r="C32" s="25">
        <v>14</v>
      </c>
      <c r="D32" s="26" t="s">
        <v>226</v>
      </c>
      <c r="E32" s="27">
        <v>1025</v>
      </c>
      <c r="F32" s="209" t="s">
        <v>394</v>
      </c>
    </row>
    <row r="33" spans="1:6" ht="14.25" customHeight="1" x14ac:dyDescent="0.2">
      <c r="A33" s="208">
        <v>24</v>
      </c>
      <c r="B33" s="25">
        <v>306</v>
      </c>
      <c r="C33" s="25">
        <v>15</v>
      </c>
      <c r="D33" s="26" t="s">
        <v>228</v>
      </c>
      <c r="E33" s="27">
        <v>1026</v>
      </c>
      <c r="F33" s="209" t="s">
        <v>395</v>
      </c>
    </row>
    <row r="34" spans="1:6" ht="14.25" customHeight="1" x14ac:dyDescent="0.2">
      <c r="A34" s="208">
        <v>25</v>
      </c>
      <c r="B34" s="25">
        <v>603</v>
      </c>
      <c r="C34" s="25">
        <v>3</v>
      </c>
      <c r="D34" s="26" t="s">
        <v>230</v>
      </c>
      <c r="E34" s="27">
        <v>1003</v>
      </c>
      <c r="F34" s="209" t="s">
        <v>396</v>
      </c>
    </row>
    <row r="35" spans="1:6" ht="14.25" customHeight="1" x14ac:dyDescent="0.2">
      <c r="A35" s="208">
        <v>26</v>
      </c>
      <c r="B35" s="25">
        <v>508</v>
      </c>
      <c r="C35" s="25">
        <v>85</v>
      </c>
      <c r="D35" s="26" t="s">
        <v>232</v>
      </c>
      <c r="E35" s="27">
        <v>1128</v>
      </c>
      <c r="F35" s="209" t="s">
        <v>397</v>
      </c>
    </row>
    <row r="36" spans="1:6" ht="14.25" customHeight="1" x14ac:dyDescent="0.2">
      <c r="A36" s="208">
        <v>27</v>
      </c>
      <c r="B36" s="25">
        <v>509</v>
      </c>
      <c r="C36" s="25">
        <v>86</v>
      </c>
      <c r="D36" s="26" t="s">
        <v>234</v>
      </c>
      <c r="E36" s="27">
        <v>1129</v>
      </c>
      <c r="F36" s="209" t="s">
        <v>398</v>
      </c>
    </row>
    <row r="37" spans="1:6" ht="14.25" customHeight="1" x14ac:dyDescent="0.2">
      <c r="A37" s="208">
        <v>28</v>
      </c>
      <c r="B37" s="25">
        <v>604</v>
      </c>
      <c r="C37" s="25">
        <v>4</v>
      </c>
      <c r="D37" s="26" t="s">
        <v>236</v>
      </c>
      <c r="E37" s="27">
        <v>1004</v>
      </c>
      <c r="F37" s="209" t="s">
        <v>399</v>
      </c>
    </row>
    <row r="38" spans="1:6" ht="14.25" customHeight="1" x14ac:dyDescent="0.2">
      <c r="A38" s="208">
        <v>29</v>
      </c>
      <c r="B38" s="25">
        <v>307</v>
      </c>
      <c r="C38" s="25">
        <v>16</v>
      </c>
      <c r="D38" s="26" t="s">
        <v>238</v>
      </c>
      <c r="E38" s="27">
        <v>1030</v>
      </c>
      <c r="F38" s="209" t="s">
        <v>400</v>
      </c>
    </row>
    <row r="39" spans="1:6" ht="14.25" customHeight="1" x14ac:dyDescent="0.2">
      <c r="A39" s="208">
        <v>30</v>
      </c>
      <c r="B39" s="25">
        <v>510</v>
      </c>
      <c r="C39" s="25">
        <v>87</v>
      </c>
      <c r="D39" s="26" t="s">
        <v>240</v>
      </c>
      <c r="E39" s="27">
        <v>1130</v>
      </c>
      <c r="F39" s="209" t="s">
        <v>401</v>
      </c>
    </row>
    <row r="40" spans="1:6" ht="14.25" customHeight="1" x14ac:dyDescent="0.2">
      <c r="A40" s="208">
        <v>31</v>
      </c>
      <c r="B40" s="25">
        <v>405</v>
      </c>
      <c r="C40" s="25">
        <v>55</v>
      </c>
      <c r="D40" s="26" t="s">
        <v>242</v>
      </c>
      <c r="E40" s="27">
        <v>1085</v>
      </c>
      <c r="F40" s="209" t="s">
        <v>402</v>
      </c>
    </row>
    <row r="41" spans="1:6" ht="14.25" customHeight="1" x14ac:dyDescent="0.2">
      <c r="A41" s="208">
        <v>32</v>
      </c>
      <c r="B41" s="25">
        <v>205</v>
      </c>
      <c r="C41" s="25">
        <v>36</v>
      </c>
      <c r="D41" s="26" t="s">
        <v>244</v>
      </c>
      <c r="E41" s="27">
        <v>1055</v>
      </c>
      <c r="F41" s="209" t="s">
        <v>403</v>
      </c>
    </row>
    <row r="42" spans="1:6" ht="14.25" customHeight="1" x14ac:dyDescent="0.2">
      <c r="A42" s="208">
        <v>33</v>
      </c>
      <c r="B42" s="25">
        <v>206</v>
      </c>
      <c r="C42" s="25">
        <v>37</v>
      </c>
      <c r="D42" s="26" t="s">
        <v>246</v>
      </c>
      <c r="E42" s="27">
        <v>1056</v>
      </c>
      <c r="F42" s="209" t="s">
        <v>404</v>
      </c>
    </row>
    <row r="43" spans="1:6" ht="14.25" customHeight="1" x14ac:dyDescent="0.2">
      <c r="A43" s="208">
        <v>34</v>
      </c>
      <c r="B43" s="25">
        <v>511</v>
      </c>
      <c r="C43" s="25">
        <v>88</v>
      </c>
      <c r="D43" s="26" t="s">
        <v>248</v>
      </c>
      <c r="E43" s="27">
        <v>1131</v>
      </c>
      <c r="F43" s="209" t="s">
        <v>405</v>
      </c>
    </row>
    <row r="44" spans="1:6" ht="14.25" customHeight="1" x14ac:dyDescent="0.2">
      <c r="A44" s="208">
        <v>35</v>
      </c>
      <c r="B44" s="25">
        <v>406</v>
      </c>
      <c r="C44" s="25">
        <v>56</v>
      </c>
      <c r="D44" s="26" t="s">
        <v>250</v>
      </c>
      <c r="E44" s="27">
        <v>1086</v>
      </c>
      <c r="F44" s="209" t="s">
        <v>406</v>
      </c>
    </row>
    <row r="45" spans="1:6" ht="14.25" customHeight="1" x14ac:dyDescent="0.2">
      <c r="A45" s="208">
        <v>36</v>
      </c>
      <c r="B45" s="25">
        <v>407</v>
      </c>
      <c r="C45" s="25">
        <v>57</v>
      </c>
      <c r="D45" s="26" t="s">
        <v>252</v>
      </c>
      <c r="E45" s="27">
        <v>1081</v>
      </c>
      <c r="F45" s="209" t="s">
        <v>407</v>
      </c>
    </row>
    <row r="46" spans="1:6" ht="14.25" customHeight="1" x14ac:dyDescent="0.2">
      <c r="A46" s="208">
        <v>37</v>
      </c>
      <c r="B46" s="25">
        <v>308</v>
      </c>
      <c r="C46" s="25">
        <v>17</v>
      </c>
      <c r="D46" s="26" t="s">
        <v>254</v>
      </c>
      <c r="E46" s="27">
        <v>1030</v>
      </c>
      <c r="F46" s="209" t="s">
        <v>408</v>
      </c>
    </row>
    <row r="47" spans="1:6" ht="14.25" customHeight="1" x14ac:dyDescent="0.2">
      <c r="A47" s="208">
        <v>38</v>
      </c>
      <c r="B47" s="25">
        <v>605</v>
      </c>
      <c r="C47" s="25">
        <v>5</v>
      </c>
      <c r="D47" s="26" t="s">
        <v>256</v>
      </c>
      <c r="E47" s="27">
        <v>1005</v>
      </c>
      <c r="F47" s="209" t="s">
        <v>409</v>
      </c>
    </row>
    <row r="48" spans="1:6" ht="14.25" customHeight="1" x14ac:dyDescent="0.2">
      <c r="A48" s="208">
        <v>39</v>
      </c>
      <c r="B48" s="25">
        <v>512</v>
      </c>
      <c r="C48" s="25">
        <v>89</v>
      </c>
      <c r="D48" s="26" t="s">
        <v>258</v>
      </c>
      <c r="E48" s="27">
        <v>1132</v>
      </c>
      <c r="F48" s="209" t="s">
        <v>410</v>
      </c>
    </row>
    <row r="49" spans="1:6" ht="14.25" customHeight="1" x14ac:dyDescent="0.2">
      <c r="A49" s="208">
        <v>40</v>
      </c>
      <c r="B49" s="25">
        <v>309</v>
      </c>
      <c r="C49" s="25">
        <v>18</v>
      </c>
      <c r="D49" s="26" t="s">
        <v>260</v>
      </c>
      <c r="E49" s="27">
        <v>1039</v>
      </c>
      <c r="F49" s="209" t="s">
        <v>411</v>
      </c>
    </row>
    <row r="50" spans="1:6" ht="14.25" customHeight="1" x14ac:dyDescent="0.2">
      <c r="A50" s="208">
        <v>41</v>
      </c>
      <c r="B50" s="25">
        <v>408</v>
      </c>
      <c r="C50" s="25">
        <v>58</v>
      </c>
      <c r="D50" s="26" t="s">
        <v>262</v>
      </c>
      <c r="E50" s="27">
        <v>1088</v>
      </c>
      <c r="F50" s="209" t="s">
        <v>412</v>
      </c>
    </row>
    <row r="51" spans="1:6" ht="14.25" customHeight="1" x14ac:dyDescent="0.2">
      <c r="A51" s="208">
        <v>42</v>
      </c>
      <c r="B51" s="28">
        <v>310</v>
      </c>
      <c r="C51" s="28">
        <v>19</v>
      </c>
      <c r="D51" s="29" t="s">
        <v>264</v>
      </c>
      <c r="E51" s="30">
        <v>1030</v>
      </c>
      <c r="F51" s="209" t="s">
        <v>413</v>
      </c>
    </row>
    <row r="52" spans="1:6" ht="14.25" customHeight="1" x14ac:dyDescent="0.2">
      <c r="A52" s="208">
        <v>43</v>
      </c>
      <c r="B52" s="25">
        <v>311</v>
      </c>
      <c r="C52" s="25">
        <v>20</v>
      </c>
      <c r="D52" s="26" t="s">
        <v>266</v>
      </c>
      <c r="E52" s="27">
        <v>1031</v>
      </c>
      <c r="F52" s="209" t="s">
        <v>414</v>
      </c>
    </row>
    <row r="53" spans="1:6" ht="14.25" customHeight="1" x14ac:dyDescent="0.2">
      <c r="A53" s="208">
        <v>44</v>
      </c>
      <c r="B53" s="25">
        <v>312</v>
      </c>
      <c r="C53" s="25">
        <v>21</v>
      </c>
      <c r="D53" s="26" t="s">
        <v>268</v>
      </c>
      <c r="E53" s="27">
        <v>1032</v>
      </c>
      <c r="F53" s="209" t="s">
        <v>415</v>
      </c>
    </row>
    <row r="54" spans="1:6" ht="14.25" customHeight="1" x14ac:dyDescent="0.2">
      <c r="A54" s="208">
        <v>45</v>
      </c>
      <c r="B54" s="25">
        <v>207</v>
      </c>
      <c r="C54" s="25">
        <v>38</v>
      </c>
      <c r="D54" s="26" t="s">
        <v>270</v>
      </c>
      <c r="E54" s="27">
        <v>1057</v>
      </c>
      <c r="F54" s="209" t="s">
        <v>416</v>
      </c>
    </row>
    <row r="55" spans="1:6" ht="14.25" customHeight="1" x14ac:dyDescent="0.2">
      <c r="A55" s="208">
        <v>46</v>
      </c>
      <c r="B55" s="25">
        <v>208</v>
      </c>
      <c r="C55" s="25">
        <v>39</v>
      </c>
      <c r="D55" s="26" t="s">
        <v>272</v>
      </c>
      <c r="E55" s="27">
        <v>1058</v>
      </c>
      <c r="F55" s="209" t="s">
        <v>417</v>
      </c>
    </row>
    <row r="56" spans="1:6" ht="14.25" customHeight="1" x14ac:dyDescent="0.2">
      <c r="A56" s="208">
        <v>47</v>
      </c>
      <c r="B56" s="25">
        <v>313</v>
      </c>
      <c r="C56" s="25">
        <v>22</v>
      </c>
      <c r="D56" s="26" t="s">
        <v>274</v>
      </c>
      <c r="E56" s="27">
        <v>1033</v>
      </c>
      <c r="F56" s="209" t="s">
        <v>418</v>
      </c>
    </row>
    <row r="57" spans="1:6" ht="14.25" customHeight="1" x14ac:dyDescent="0.2">
      <c r="A57" s="208">
        <v>48</v>
      </c>
      <c r="B57" s="25">
        <v>409</v>
      </c>
      <c r="C57" s="25">
        <v>59</v>
      </c>
      <c r="D57" s="26" t="s">
        <v>276</v>
      </c>
      <c r="E57" s="27">
        <v>1089</v>
      </c>
      <c r="F57" s="209" t="s">
        <v>419</v>
      </c>
    </row>
    <row r="58" spans="1:6" ht="14.25" customHeight="1" x14ac:dyDescent="0.2">
      <c r="A58" s="208">
        <v>49</v>
      </c>
      <c r="B58" s="25">
        <v>513</v>
      </c>
      <c r="C58" s="25">
        <v>90</v>
      </c>
      <c r="D58" s="26" t="s">
        <v>278</v>
      </c>
      <c r="E58" s="27">
        <v>1128</v>
      </c>
      <c r="F58" s="209" t="s">
        <v>420</v>
      </c>
    </row>
    <row r="59" spans="1:6" ht="14.25" customHeight="1" x14ac:dyDescent="0.2">
      <c r="A59" s="208">
        <v>50</v>
      </c>
      <c r="B59" s="25">
        <v>209</v>
      </c>
      <c r="C59" s="25">
        <v>40</v>
      </c>
      <c r="D59" s="26" t="s">
        <v>280</v>
      </c>
      <c r="E59" s="27">
        <v>1059</v>
      </c>
      <c r="F59" s="209" t="s">
        <v>421</v>
      </c>
    </row>
    <row r="60" spans="1:6" ht="14.25" customHeight="1" x14ac:dyDescent="0.2">
      <c r="A60" s="208">
        <v>51</v>
      </c>
      <c r="B60" s="25">
        <v>410</v>
      </c>
      <c r="C60" s="25">
        <v>60</v>
      </c>
      <c r="D60" s="26" t="s">
        <v>284</v>
      </c>
      <c r="E60" s="31">
        <v>1104</v>
      </c>
      <c r="F60" s="209" t="s">
        <v>422</v>
      </c>
    </row>
    <row r="61" spans="1:6" ht="14.25" customHeight="1" x14ac:dyDescent="0.2">
      <c r="A61" s="208">
        <v>52</v>
      </c>
      <c r="B61" s="25">
        <v>514</v>
      </c>
      <c r="C61" s="25">
        <v>91</v>
      </c>
      <c r="D61" s="26" t="s">
        <v>286</v>
      </c>
      <c r="E61" s="27">
        <v>1140</v>
      </c>
      <c r="F61" s="209" t="s">
        <v>423</v>
      </c>
    </row>
    <row r="62" spans="1:6" ht="14.25" customHeight="1" x14ac:dyDescent="0.2">
      <c r="A62" s="208">
        <v>53</v>
      </c>
      <c r="B62" s="25">
        <v>314</v>
      </c>
      <c r="C62" s="25">
        <v>23</v>
      </c>
      <c r="D62" s="26" t="s">
        <v>288</v>
      </c>
      <c r="E62" s="27">
        <v>1032</v>
      </c>
      <c r="F62" s="209" t="s">
        <v>424</v>
      </c>
    </row>
    <row r="63" spans="1:6" ht="14.25" customHeight="1" x14ac:dyDescent="0.2">
      <c r="A63" s="208">
        <v>54</v>
      </c>
      <c r="B63" s="25">
        <v>210</v>
      </c>
      <c r="C63" s="25">
        <v>41</v>
      </c>
      <c r="D63" s="26" t="s">
        <v>290</v>
      </c>
      <c r="E63" s="27">
        <v>1061</v>
      </c>
      <c r="F63" s="209" t="s">
        <v>425</v>
      </c>
    </row>
    <row r="64" spans="1:6" s="21" customFormat="1" x14ac:dyDescent="0.2">
      <c r="A64" s="208">
        <v>55</v>
      </c>
      <c r="B64" s="25">
        <v>515</v>
      </c>
      <c r="C64" s="25">
        <v>92</v>
      </c>
      <c r="D64" s="26" t="s">
        <v>184</v>
      </c>
      <c r="E64" s="27">
        <v>1135</v>
      </c>
      <c r="F64" s="209" t="s">
        <v>426</v>
      </c>
    </row>
    <row r="65" spans="1:6" s="21" customFormat="1" ht="24" x14ac:dyDescent="0.2">
      <c r="A65" s="208">
        <v>56</v>
      </c>
      <c r="B65" s="25" t="s">
        <v>186</v>
      </c>
      <c r="C65" s="25">
        <v>42</v>
      </c>
      <c r="D65" s="26" t="s">
        <v>187</v>
      </c>
      <c r="E65" s="27">
        <v>1061</v>
      </c>
      <c r="F65" s="209" t="s">
        <v>427</v>
      </c>
    </row>
    <row r="66" spans="1:6" s="21" customFormat="1" x14ac:dyDescent="0.2">
      <c r="A66" s="208">
        <v>57</v>
      </c>
      <c r="B66" s="25">
        <v>211</v>
      </c>
      <c r="C66" s="25">
        <v>43</v>
      </c>
      <c r="D66" s="26" t="s">
        <v>189</v>
      </c>
      <c r="E66" s="27">
        <v>1062</v>
      </c>
      <c r="F66" s="209" t="s">
        <v>428</v>
      </c>
    </row>
    <row r="67" spans="1:6" s="21" customFormat="1" x14ac:dyDescent="0.2">
      <c r="A67" s="208">
        <v>58</v>
      </c>
      <c r="B67" s="25">
        <v>606</v>
      </c>
      <c r="C67" s="25">
        <v>6</v>
      </c>
      <c r="D67" s="26" t="s">
        <v>191</v>
      </c>
      <c r="E67" s="27">
        <v>1006</v>
      </c>
      <c r="F67" s="209" t="s">
        <v>429</v>
      </c>
    </row>
    <row r="68" spans="1:6" s="21" customFormat="1" x14ac:dyDescent="0.2">
      <c r="A68" s="208">
        <v>59</v>
      </c>
      <c r="B68" s="25">
        <v>411</v>
      </c>
      <c r="C68" s="25">
        <v>61</v>
      </c>
      <c r="D68" s="26" t="s">
        <v>193</v>
      </c>
      <c r="E68" s="27">
        <v>1091</v>
      </c>
      <c r="F68" s="209" t="s">
        <v>430</v>
      </c>
    </row>
    <row r="69" spans="1:6" s="21" customFormat="1" x14ac:dyDescent="0.2">
      <c r="A69" s="208">
        <v>60</v>
      </c>
      <c r="B69" s="25">
        <v>212</v>
      </c>
      <c r="C69" s="25">
        <v>44</v>
      </c>
      <c r="D69" s="26" t="s">
        <v>195</v>
      </c>
      <c r="E69" s="27">
        <v>1063</v>
      </c>
      <c r="F69" s="209" t="s">
        <v>431</v>
      </c>
    </row>
    <row r="70" spans="1:6" s="21" customFormat="1" x14ac:dyDescent="0.2">
      <c r="A70" s="208">
        <v>61</v>
      </c>
      <c r="B70" s="25">
        <v>213</v>
      </c>
      <c r="C70" s="25">
        <v>45</v>
      </c>
      <c r="D70" s="26" t="s">
        <v>197</v>
      </c>
      <c r="E70" s="27">
        <v>1064</v>
      </c>
      <c r="F70" s="209" t="s">
        <v>432</v>
      </c>
    </row>
    <row r="71" spans="1:6" s="21" customFormat="1" x14ac:dyDescent="0.2">
      <c r="A71" s="208">
        <v>62</v>
      </c>
      <c r="B71" s="25">
        <v>516</v>
      </c>
      <c r="C71" s="25">
        <v>93</v>
      </c>
      <c r="D71" s="26" t="s">
        <v>199</v>
      </c>
      <c r="E71" s="27">
        <v>1136</v>
      </c>
      <c r="F71" s="209" t="s">
        <v>433</v>
      </c>
    </row>
    <row r="72" spans="1:6" s="21" customFormat="1" x14ac:dyDescent="0.2">
      <c r="A72" s="208">
        <v>63</v>
      </c>
      <c r="B72" s="25">
        <v>315</v>
      </c>
      <c r="C72" s="25">
        <v>24</v>
      </c>
      <c r="D72" s="26" t="s">
        <v>201</v>
      </c>
      <c r="E72" s="27">
        <v>1030</v>
      </c>
      <c r="F72" s="209" t="s">
        <v>434</v>
      </c>
    </row>
    <row r="73" spans="1:6" s="21" customFormat="1" x14ac:dyDescent="0.2">
      <c r="A73" s="208">
        <v>64</v>
      </c>
      <c r="B73" s="25">
        <v>316</v>
      </c>
      <c r="C73" s="25">
        <v>25</v>
      </c>
      <c r="D73" s="26" t="s">
        <v>203</v>
      </c>
      <c r="E73" s="27">
        <v>1030</v>
      </c>
      <c r="F73" s="209" t="s">
        <v>435</v>
      </c>
    </row>
    <row r="74" spans="1:6" s="21" customFormat="1" x14ac:dyDescent="0.2">
      <c r="A74" s="208">
        <v>65</v>
      </c>
      <c r="B74" s="25">
        <v>517</v>
      </c>
      <c r="C74" s="25">
        <v>94</v>
      </c>
      <c r="D74" s="26" t="s">
        <v>205</v>
      </c>
      <c r="E74" s="27">
        <v>1137</v>
      </c>
      <c r="F74" s="209" t="s">
        <v>436</v>
      </c>
    </row>
    <row r="75" spans="1:6" s="21" customFormat="1" x14ac:dyDescent="0.2">
      <c r="A75" s="208">
        <v>66</v>
      </c>
      <c r="B75" s="25">
        <v>412</v>
      </c>
      <c r="C75" s="25">
        <v>62</v>
      </c>
      <c r="D75" s="26" t="s">
        <v>207</v>
      </c>
      <c r="E75" s="27">
        <v>1092</v>
      </c>
      <c r="F75" s="209" t="s">
        <v>437</v>
      </c>
    </row>
    <row r="76" spans="1:6" x14ac:dyDescent="0.2">
      <c r="A76" s="208">
        <v>67</v>
      </c>
      <c r="B76" s="25">
        <v>413</v>
      </c>
      <c r="C76" s="25">
        <v>63</v>
      </c>
      <c r="D76" s="26" t="s">
        <v>209</v>
      </c>
      <c r="E76" s="27">
        <v>1093</v>
      </c>
      <c r="F76" s="209" t="s">
        <v>438</v>
      </c>
    </row>
    <row r="77" spans="1:6" x14ac:dyDescent="0.2">
      <c r="A77" s="208">
        <v>68</v>
      </c>
      <c r="B77" s="25">
        <v>414</v>
      </c>
      <c r="C77" s="25">
        <v>64</v>
      </c>
      <c r="D77" s="26" t="s">
        <v>211</v>
      </c>
      <c r="E77" s="27">
        <v>1094</v>
      </c>
      <c r="F77" s="209" t="s">
        <v>439</v>
      </c>
    </row>
    <row r="78" spans="1:6" x14ac:dyDescent="0.2">
      <c r="A78" s="208">
        <v>69</v>
      </c>
      <c r="B78" s="25">
        <v>415</v>
      </c>
      <c r="C78" s="25">
        <v>65</v>
      </c>
      <c r="D78" s="26" t="s">
        <v>213</v>
      </c>
      <c r="E78" s="27">
        <v>1095</v>
      </c>
      <c r="F78" s="209" t="s">
        <v>440</v>
      </c>
    </row>
    <row r="79" spans="1:6" x14ac:dyDescent="0.2">
      <c r="A79" s="208">
        <v>70</v>
      </c>
      <c r="B79" s="25">
        <v>518</v>
      </c>
      <c r="C79" s="25">
        <v>95</v>
      </c>
      <c r="D79" s="26" t="s">
        <v>215</v>
      </c>
      <c r="E79" s="27">
        <v>1138</v>
      </c>
      <c r="F79" s="209" t="s">
        <v>441</v>
      </c>
    </row>
    <row r="80" spans="1:6" x14ac:dyDescent="0.2">
      <c r="A80" s="208">
        <v>71</v>
      </c>
      <c r="B80" s="25">
        <v>519</v>
      </c>
      <c r="C80" s="25">
        <v>96</v>
      </c>
      <c r="D80" s="26" t="s">
        <v>217</v>
      </c>
      <c r="E80" s="27">
        <v>1139</v>
      </c>
      <c r="F80" s="209" t="s">
        <v>442</v>
      </c>
    </row>
    <row r="81" spans="1:6" x14ac:dyDescent="0.2">
      <c r="A81" s="208">
        <v>72</v>
      </c>
      <c r="B81" s="25">
        <v>416</v>
      </c>
      <c r="C81" s="25">
        <v>66</v>
      </c>
      <c r="D81" s="26" t="s">
        <v>219</v>
      </c>
      <c r="E81" s="27">
        <v>1096</v>
      </c>
      <c r="F81" s="209" t="s">
        <v>443</v>
      </c>
    </row>
    <row r="82" spans="1:6" x14ac:dyDescent="0.2">
      <c r="A82" s="208">
        <v>73</v>
      </c>
      <c r="B82" s="25">
        <v>317</v>
      </c>
      <c r="C82" s="25">
        <v>26</v>
      </c>
      <c r="D82" s="26" t="s">
        <v>221</v>
      </c>
      <c r="E82" s="27">
        <v>1037</v>
      </c>
      <c r="F82" s="209" t="s">
        <v>444</v>
      </c>
    </row>
    <row r="83" spans="1:6" x14ac:dyDescent="0.2">
      <c r="A83" s="208">
        <v>74</v>
      </c>
      <c r="B83" s="25">
        <v>520</v>
      </c>
      <c r="C83" s="25">
        <v>97</v>
      </c>
      <c r="D83" s="26" t="s">
        <v>223</v>
      </c>
      <c r="E83" s="27">
        <v>1140</v>
      </c>
      <c r="F83" s="209" t="s">
        <v>445</v>
      </c>
    </row>
    <row r="84" spans="1:6" x14ac:dyDescent="0.2">
      <c r="A84" s="208">
        <v>75</v>
      </c>
      <c r="B84" s="25">
        <v>318</v>
      </c>
      <c r="C84" s="25">
        <v>27</v>
      </c>
      <c r="D84" s="26" t="s">
        <v>225</v>
      </c>
      <c r="E84" s="27">
        <v>1030</v>
      </c>
      <c r="F84" s="209" t="s">
        <v>446</v>
      </c>
    </row>
    <row r="85" spans="1:6" x14ac:dyDescent="0.2">
      <c r="A85" s="208">
        <v>76</v>
      </c>
      <c r="B85" s="25">
        <v>521</v>
      </c>
      <c r="C85" s="25">
        <v>98</v>
      </c>
      <c r="D85" s="26" t="s">
        <v>227</v>
      </c>
      <c r="E85" s="27">
        <v>1140</v>
      </c>
      <c r="F85" s="209" t="s">
        <v>447</v>
      </c>
    </row>
    <row r="86" spans="1:6" x14ac:dyDescent="0.2">
      <c r="A86" s="208">
        <v>77</v>
      </c>
      <c r="B86" s="25">
        <v>417</v>
      </c>
      <c r="C86" s="25">
        <v>67</v>
      </c>
      <c r="D86" s="26" t="s">
        <v>229</v>
      </c>
      <c r="E86" s="27">
        <v>1097</v>
      </c>
      <c r="F86" s="209" t="s">
        <v>448</v>
      </c>
    </row>
    <row r="87" spans="1:6" x14ac:dyDescent="0.2">
      <c r="A87" s="208">
        <v>78</v>
      </c>
      <c r="B87" s="25">
        <v>522</v>
      </c>
      <c r="C87" s="25">
        <v>99</v>
      </c>
      <c r="D87" s="26" t="s">
        <v>231</v>
      </c>
      <c r="E87" s="27">
        <v>1142</v>
      </c>
      <c r="F87" s="209" t="s">
        <v>449</v>
      </c>
    </row>
    <row r="88" spans="1:6" x14ac:dyDescent="0.2">
      <c r="A88" s="208">
        <v>79</v>
      </c>
      <c r="B88" s="25">
        <v>319</v>
      </c>
      <c r="C88" s="25">
        <v>28</v>
      </c>
      <c r="D88" s="26" t="s">
        <v>233</v>
      </c>
      <c r="E88" s="27">
        <v>1039</v>
      </c>
      <c r="F88" s="209" t="s">
        <v>450</v>
      </c>
    </row>
    <row r="89" spans="1:6" x14ac:dyDescent="0.2">
      <c r="A89" s="208">
        <v>80</v>
      </c>
      <c r="B89" s="25">
        <v>607</v>
      </c>
      <c r="C89" s="25">
        <v>7</v>
      </c>
      <c r="D89" s="26" t="s">
        <v>235</v>
      </c>
      <c r="E89" s="27">
        <v>1007</v>
      </c>
      <c r="F89" s="209" t="s">
        <v>451</v>
      </c>
    </row>
    <row r="90" spans="1:6" x14ac:dyDescent="0.2">
      <c r="A90" s="208">
        <v>81</v>
      </c>
      <c r="B90" s="25">
        <v>214</v>
      </c>
      <c r="C90" s="25">
        <v>46</v>
      </c>
      <c r="D90" s="26" t="s">
        <v>237</v>
      </c>
      <c r="E90" s="27">
        <v>1065</v>
      </c>
      <c r="F90" s="209" t="s">
        <v>452</v>
      </c>
    </row>
    <row r="91" spans="1:6" x14ac:dyDescent="0.2">
      <c r="A91" s="208">
        <v>82</v>
      </c>
      <c r="B91" s="25">
        <v>320</v>
      </c>
      <c r="C91" s="25">
        <v>29</v>
      </c>
      <c r="D91" s="26" t="s">
        <v>239</v>
      </c>
      <c r="E91" s="27">
        <v>1040</v>
      </c>
      <c r="F91" s="209" t="s">
        <v>453</v>
      </c>
    </row>
    <row r="92" spans="1:6" x14ac:dyDescent="0.2">
      <c r="A92" s="208">
        <v>83</v>
      </c>
      <c r="B92" s="25">
        <v>418</v>
      </c>
      <c r="C92" s="25">
        <v>68</v>
      </c>
      <c r="D92" s="26" t="s">
        <v>241</v>
      </c>
      <c r="E92" s="27">
        <v>1098</v>
      </c>
      <c r="F92" s="209" t="s">
        <v>454</v>
      </c>
    </row>
    <row r="93" spans="1:6" x14ac:dyDescent="0.2">
      <c r="A93" s="208">
        <v>84</v>
      </c>
      <c r="B93" s="25">
        <v>419</v>
      </c>
      <c r="C93" s="25">
        <v>69</v>
      </c>
      <c r="D93" s="26" t="s">
        <v>243</v>
      </c>
      <c r="E93" s="27">
        <v>1099</v>
      </c>
      <c r="F93" s="209" t="s">
        <v>455</v>
      </c>
    </row>
    <row r="94" spans="1:6" x14ac:dyDescent="0.2">
      <c r="A94" s="208">
        <v>85</v>
      </c>
      <c r="B94" s="25">
        <v>420</v>
      </c>
      <c r="C94" s="25">
        <v>70</v>
      </c>
      <c r="D94" s="26" t="s">
        <v>245</v>
      </c>
      <c r="E94" s="27">
        <v>1100</v>
      </c>
      <c r="F94" s="209" t="s">
        <v>456</v>
      </c>
    </row>
    <row r="95" spans="1:6" x14ac:dyDescent="0.2">
      <c r="A95" s="208">
        <v>86</v>
      </c>
      <c r="B95" s="25">
        <v>321</v>
      </c>
      <c r="C95" s="25">
        <v>30</v>
      </c>
      <c r="D95" s="26" t="s">
        <v>247</v>
      </c>
      <c r="E95" s="27">
        <v>1041</v>
      </c>
      <c r="F95" s="209" t="s">
        <v>457</v>
      </c>
    </row>
    <row r="96" spans="1:6" x14ac:dyDescent="0.2">
      <c r="A96" s="208">
        <v>87</v>
      </c>
      <c r="B96" s="25">
        <v>523</v>
      </c>
      <c r="C96" s="25">
        <v>100</v>
      </c>
      <c r="D96" s="26" t="s">
        <v>249</v>
      </c>
      <c r="E96" s="27">
        <v>1143</v>
      </c>
      <c r="F96" s="209" t="s">
        <v>458</v>
      </c>
    </row>
    <row r="97" spans="1:6" x14ac:dyDescent="0.2">
      <c r="A97" s="208">
        <v>88</v>
      </c>
      <c r="B97" s="25">
        <v>608</v>
      </c>
      <c r="C97" s="25">
        <v>8</v>
      </c>
      <c r="D97" s="26" t="s">
        <v>251</v>
      </c>
      <c r="E97" s="27">
        <v>1008</v>
      </c>
      <c r="F97" s="209" t="s">
        <v>459</v>
      </c>
    </row>
    <row r="98" spans="1:6" x14ac:dyDescent="0.2">
      <c r="A98" s="208">
        <v>89</v>
      </c>
      <c r="B98" s="25">
        <v>421</v>
      </c>
      <c r="C98" s="25">
        <v>71</v>
      </c>
      <c r="D98" s="26" t="s">
        <v>253</v>
      </c>
      <c r="E98" s="27">
        <v>1081</v>
      </c>
      <c r="F98" s="209" t="s">
        <v>460</v>
      </c>
    </row>
    <row r="99" spans="1:6" x14ac:dyDescent="0.2">
      <c r="A99" s="208">
        <v>90</v>
      </c>
      <c r="B99" s="25">
        <v>215</v>
      </c>
      <c r="C99" s="25">
        <v>47</v>
      </c>
      <c r="D99" s="26" t="s">
        <v>255</v>
      </c>
      <c r="E99" s="27">
        <v>1066</v>
      </c>
      <c r="F99" s="209" t="s">
        <v>461</v>
      </c>
    </row>
    <row r="100" spans="1:6" x14ac:dyDescent="0.2">
      <c r="A100" s="208">
        <v>91</v>
      </c>
      <c r="B100" s="25">
        <v>422</v>
      </c>
      <c r="C100" s="25">
        <v>72</v>
      </c>
      <c r="D100" s="26" t="s">
        <v>257</v>
      </c>
      <c r="E100" s="27">
        <v>1102</v>
      </c>
      <c r="F100" s="209" t="s">
        <v>462</v>
      </c>
    </row>
    <row r="101" spans="1:6" x14ac:dyDescent="0.2">
      <c r="A101" s="208">
        <v>92</v>
      </c>
      <c r="B101" s="25">
        <v>322</v>
      </c>
      <c r="C101" s="25">
        <v>31</v>
      </c>
      <c r="D101" s="26" t="s">
        <v>259</v>
      </c>
      <c r="E101" s="27">
        <v>1030</v>
      </c>
      <c r="F101" s="209" t="s">
        <v>463</v>
      </c>
    </row>
    <row r="102" spans="1:6" x14ac:dyDescent="0.2">
      <c r="A102" s="208">
        <v>93</v>
      </c>
      <c r="B102" s="25">
        <v>423</v>
      </c>
      <c r="C102" s="25">
        <v>73</v>
      </c>
      <c r="D102" s="26" t="s">
        <v>261</v>
      </c>
      <c r="E102" s="27">
        <v>1103</v>
      </c>
      <c r="F102" s="209" t="s">
        <v>464</v>
      </c>
    </row>
    <row r="103" spans="1:6" x14ac:dyDescent="0.2">
      <c r="A103" s="208">
        <v>94</v>
      </c>
      <c r="B103" s="25">
        <v>424</v>
      </c>
      <c r="C103" s="25">
        <v>74</v>
      </c>
      <c r="D103" s="26" t="s">
        <v>263</v>
      </c>
      <c r="E103" s="27">
        <v>1104</v>
      </c>
      <c r="F103" s="209" t="s">
        <v>465</v>
      </c>
    </row>
    <row r="104" spans="1:6" x14ac:dyDescent="0.2">
      <c r="A104" s="208">
        <v>95</v>
      </c>
      <c r="B104" s="25">
        <v>216</v>
      </c>
      <c r="C104" s="25">
        <v>48</v>
      </c>
      <c r="D104" s="26" t="s">
        <v>265</v>
      </c>
      <c r="E104" s="27">
        <v>1067</v>
      </c>
      <c r="F104" s="209" t="s">
        <v>466</v>
      </c>
    </row>
    <row r="105" spans="1:6" x14ac:dyDescent="0.2">
      <c r="A105" s="208">
        <v>96</v>
      </c>
      <c r="B105" s="25">
        <v>524</v>
      </c>
      <c r="C105" s="25">
        <v>101</v>
      </c>
      <c r="D105" s="26" t="s">
        <v>267</v>
      </c>
      <c r="E105" s="27">
        <v>1125</v>
      </c>
      <c r="F105" s="209" t="s">
        <v>467</v>
      </c>
    </row>
    <row r="106" spans="1:6" x14ac:dyDescent="0.2">
      <c r="A106" s="208">
        <v>97</v>
      </c>
      <c r="B106" s="25">
        <v>525</v>
      </c>
      <c r="C106" s="25">
        <v>102</v>
      </c>
      <c r="D106" s="26" t="s">
        <v>269</v>
      </c>
      <c r="E106" s="27">
        <v>1145</v>
      </c>
      <c r="F106" s="209" t="s">
        <v>468</v>
      </c>
    </row>
    <row r="107" spans="1:6" x14ac:dyDescent="0.2">
      <c r="A107" s="208">
        <v>98</v>
      </c>
      <c r="B107" s="25">
        <v>217</v>
      </c>
      <c r="C107" s="25">
        <v>49</v>
      </c>
      <c r="D107" s="26" t="s">
        <v>271</v>
      </c>
      <c r="E107" s="27">
        <v>1068</v>
      </c>
      <c r="F107" s="209" t="s">
        <v>469</v>
      </c>
    </row>
    <row r="108" spans="1:6" x14ac:dyDescent="0.2">
      <c r="A108" s="208">
        <v>99</v>
      </c>
      <c r="B108" s="25">
        <v>526</v>
      </c>
      <c r="C108" s="25">
        <v>103</v>
      </c>
      <c r="D108" s="26" t="s">
        <v>273</v>
      </c>
      <c r="E108" s="27">
        <v>1146</v>
      </c>
      <c r="F108" s="209" t="s">
        <v>470</v>
      </c>
    </row>
    <row r="109" spans="1:6" x14ac:dyDescent="0.2">
      <c r="A109" s="208">
        <v>100</v>
      </c>
      <c r="B109" s="25">
        <v>218</v>
      </c>
      <c r="C109" s="25">
        <v>50</v>
      </c>
      <c r="D109" s="26" t="s">
        <v>275</v>
      </c>
      <c r="E109" s="27">
        <v>1069</v>
      </c>
      <c r="F109" s="209" t="s">
        <v>471</v>
      </c>
    </row>
    <row r="110" spans="1:6" x14ac:dyDescent="0.2">
      <c r="A110" s="208">
        <v>101</v>
      </c>
      <c r="B110" s="25"/>
      <c r="C110" s="25"/>
      <c r="D110" s="26" t="s">
        <v>0</v>
      </c>
      <c r="E110" s="27"/>
      <c r="F110" s="209" t="s">
        <v>1</v>
      </c>
    </row>
    <row r="111" spans="1:6" x14ac:dyDescent="0.2">
      <c r="A111" s="208">
        <v>102</v>
      </c>
      <c r="B111" s="25">
        <v>527</v>
      </c>
      <c r="C111" s="25">
        <v>104</v>
      </c>
      <c r="D111" s="26" t="s">
        <v>277</v>
      </c>
      <c r="E111" s="27">
        <v>1147</v>
      </c>
      <c r="F111" s="209" t="s">
        <v>472</v>
      </c>
    </row>
    <row r="112" spans="1:6" x14ac:dyDescent="0.2">
      <c r="A112" s="208">
        <v>103</v>
      </c>
      <c r="B112" s="25">
        <v>425</v>
      </c>
      <c r="C112" s="25">
        <v>75</v>
      </c>
      <c r="D112" s="26" t="s">
        <v>279</v>
      </c>
      <c r="E112" s="27">
        <v>1104</v>
      </c>
      <c r="F112" s="209" t="s">
        <v>473</v>
      </c>
    </row>
    <row r="113" spans="1:6" ht="24" x14ac:dyDescent="0.2">
      <c r="A113" s="208">
        <v>104</v>
      </c>
      <c r="B113" s="25" t="s">
        <v>281</v>
      </c>
      <c r="C113" s="25" t="s">
        <v>282</v>
      </c>
      <c r="D113" s="26" t="s">
        <v>283</v>
      </c>
      <c r="E113" s="27">
        <v>1151</v>
      </c>
      <c r="F113" s="209" t="s">
        <v>474</v>
      </c>
    </row>
    <row r="114" spans="1:6" x14ac:dyDescent="0.2">
      <c r="A114" s="208">
        <v>105</v>
      </c>
      <c r="B114" s="25">
        <v>528</v>
      </c>
      <c r="C114" s="25">
        <v>105</v>
      </c>
      <c r="D114" s="26" t="s">
        <v>285</v>
      </c>
      <c r="E114" s="27">
        <v>1151</v>
      </c>
      <c r="F114" s="209" t="s">
        <v>474</v>
      </c>
    </row>
    <row r="115" spans="1:6" x14ac:dyDescent="0.2">
      <c r="A115" s="208">
        <v>106</v>
      </c>
      <c r="B115" s="32">
        <v>529</v>
      </c>
      <c r="C115" s="32">
        <v>106</v>
      </c>
      <c r="D115" s="33" t="s">
        <v>287</v>
      </c>
      <c r="E115" s="34">
        <v>1151</v>
      </c>
      <c r="F115" s="209" t="s">
        <v>475</v>
      </c>
    </row>
    <row r="116" spans="1:6" x14ac:dyDescent="0.2">
      <c r="A116" s="208">
        <v>107</v>
      </c>
      <c r="B116" s="25">
        <v>426</v>
      </c>
      <c r="C116" s="25">
        <v>76</v>
      </c>
      <c r="D116" s="26" t="s">
        <v>289</v>
      </c>
      <c r="E116" s="27">
        <v>1104</v>
      </c>
      <c r="F116" s="209" t="s">
        <v>476</v>
      </c>
    </row>
    <row r="117" spans="1:6" x14ac:dyDescent="0.2">
      <c r="A117" s="208">
        <v>108</v>
      </c>
      <c r="B117" s="25">
        <v>427</v>
      </c>
      <c r="C117" s="25">
        <v>77</v>
      </c>
      <c r="D117" s="26" t="s">
        <v>291</v>
      </c>
      <c r="E117" s="27">
        <v>1107</v>
      </c>
      <c r="F117" s="209" t="s">
        <v>477</v>
      </c>
    </row>
    <row r="118" spans="1:6" ht="13.5" thickBot="1" x14ac:dyDescent="0.25">
      <c r="A118" s="208">
        <v>109</v>
      </c>
      <c r="B118" s="210">
        <v>530</v>
      </c>
      <c r="C118" s="210">
        <v>107</v>
      </c>
      <c r="D118" s="211" t="s">
        <v>293</v>
      </c>
      <c r="E118" s="212">
        <v>1150</v>
      </c>
      <c r="F118" s="213" t="s">
        <v>478</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4"/>
  <sheetViews>
    <sheetView showGridLines="0" zoomScaleNormal="100" workbookViewId="0">
      <selection activeCell="C24" sqref="C24"/>
    </sheetView>
  </sheetViews>
  <sheetFormatPr baseColWidth="10" defaultColWidth="11.42578125" defaultRowHeight="12.75" x14ac:dyDescent="0.2"/>
  <cols>
    <col min="1" max="1" width="3.42578125" customWidth="1"/>
    <col min="2" max="2" width="131.42578125" style="8" customWidth="1"/>
    <col min="3" max="3" width="13.5703125" style="8" customWidth="1"/>
  </cols>
  <sheetData>
    <row r="1" spans="1:3" s="7" customFormat="1" ht="18" x14ac:dyDescent="0.2">
      <c r="A1" s="37" t="s">
        <v>302</v>
      </c>
    </row>
    <row r="2" spans="1:3" ht="10.5" customHeight="1" x14ac:dyDescent="0.2">
      <c r="B2" s="10"/>
      <c r="C2" s="10"/>
    </row>
    <row r="3" spans="1:3" ht="12.75" customHeight="1" x14ac:dyDescent="0.2">
      <c r="A3" s="7" t="s">
        <v>310</v>
      </c>
      <c r="B3"/>
      <c r="C3"/>
    </row>
    <row r="4" spans="1:3" s="7" customFormat="1" ht="12.75" customHeight="1" x14ac:dyDescent="0.2">
      <c r="A4" s="45"/>
      <c r="B4" s="39" t="s">
        <v>174</v>
      </c>
      <c r="C4" s="38" t="s">
        <v>311</v>
      </c>
    </row>
    <row r="5" spans="1:3" ht="12.75" customHeight="1" x14ac:dyDescent="0.2">
      <c r="A5" s="46"/>
      <c r="B5" s="56" t="str">
        <f>IF(B23="","",CONCATENATE(B23," in ",B9))</f>
        <v>2 Rutsch / Murgang, Entstehungsgebiet; gross in 1b saure bis basenreiche Bu-Wä der sub- u. untermontanen Stufe</v>
      </c>
      <c r="C5" s="57" t="str">
        <f>IF(OR(C9="",C23=""),"",CONCATENATE(C23,C9))</f>
        <v>21b</v>
      </c>
    </row>
    <row r="6" spans="1:3" ht="12.75" customHeight="1" x14ac:dyDescent="0.2">
      <c r="B6" s="10"/>
      <c r="C6" s="10"/>
    </row>
    <row r="7" spans="1:3" ht="12.75" customHeight="1" x14ac:dyDescent="0.2">
      <c r="A7" s="7" t="s">
        <v>304</v>
      </c>
      <c r="B7"/>
      <c r="C7"/>
    </row>
    <row r="8" spans="1:3" s="7" customFormat="1" ht="12.75" customHeight="1" x14ac:dyDescent="0.2">
      <c r="A8" s="45" t="s">
        <v>177</v>
      </c>
      <c r="B8" s="39" t="s">
        <v>301</v>
      </c>
      <c r="C8" s="38" t="s">
        <v>312</v>
      </c>
    </row>
    <row r="9" spans="1:3" ht="12.75" customHeight="1" x14ac:dyDescent="0.2">
      <c r="A9" s="57">
        <v>3</v>
      </c>
      <c r="B9" s="46" t="str">
        <f>IF(A9=1,"",VLOOKUP(A9,A12:C20,2,FALSE))</f>
        <v>1b saure bis basenreiche Bu-Wä der sub- u. untermontanen Stufe</v>
      </c>
      <c r="C9" s="47" t="str">
        <f>IF(A9=1,"",VLOOKUP(A9,A12:C20,3,FALSE))</f>
        <v>1b</v>
      </c>
    </row>
    <row r="10" spans="1:3" ht="12.75" customHeight="1" x14ac:dyDescent="0.2">
      <c r="A10" s="48"/>
      <c r="B10"/>
      <c r="C10"/>
    </row>
    <row r="11" spans="1:3" x14ac:dyDescent="0.2">
      <c r="A11" s="45" t="s">
        <v>177</v>
      </c>
      <c r="B11" s="38" t="s">
        <v>301</v>
      </c>
      <c r="C11" s="38" t="s">
        <v>312</v>
      </c>
    </row>
    <row r="12" spans="1:3" x14ac:dyDescent="0.2">
      <c r="A12" s="49">
        <v>1</v>
      </c>
      <c r="B12" s="40"/>
      <c r="C12" s="40"/>
    </row>
    <row r="13" spans="1:3" x14ac:dyDescent="0.2">
      <c r="A13" s="50">
        <v>2</v>
      </c>
      <c r="B13" s="41" t="s">
        <v>51</v>
      </c>
      <c r="C13" s="54" t="s">
        <v>306</v>
      </c>
    </row>
    <row r="14" spans="1:3" x14ac:dyDescent="0.2">
      <c r="A14" s="50">
        <v>3</v>
      </c>
      <c r="B14" s="41" t="s">
        <v>58</v>
      </c>
      <c r="C14" s="54" t="s">
        <v>307</v>
      </c>
    </row>
    <row r="15" spans="1:3" x14ac:dyDescent="0.2">
      <c r="A15" s="50">
        <v>4</v>
      </c>
      <c r="B15" s="41" t="s">
        <v>62</v>
      </c>
      <c r="C15" s="54">
        <v>2</v>
      </c>
    </row>
    <row r="16" spans="1:3" x14ac:dyDescent="0.2">
      <c r="A16" s="50">
        <v>5</v>
      </c>
      <c r="B16" s="41" t="s">
        <v>83</v>
      </c>
      <c r="C16" s="54">
        <v>3</v>
      </c>
    </row>
    <row r="17" spans="1:3" x14ac:dyDescent="0.2">
      <c r="A17" s="50">
        <v>6</v>
      </c>
      <c r="B17" s="41" t="s">
        <v>89</v>
      </c>
      <c r="C17" s="54">
        <v>4</v>
      </c>
    </row>
    <row r="18" spans="1:3" x14ac:dyDescent="0.2">
      <c r="A18" s="50">
        <v>7</v>
      </c>
      <c r="B18" s="41" t="s">
        <v>96</v>
      </c>
      <c r="C18" s="54" t="s">
        <v>308</v>
      </c>
    </row>
    <row r="19" spans="1:3" x14ac:dyDescent="0.2">
      <c r="A19" s="51">
        <v>8</v>
      </c>
      <c r="B19" s="42" t="s">
        <v>103</v>
      </c>
      <c r="C19" s="55" t="s">
        <v>309</v>
      </c>
    </row>
    <row r="20" spans="1:3" s="18" customFormat="1" x14ac:dyDescent="0.2">
      <c r="A20" s="64"/>
    </row>
    <row r="21" spans="1:3" ht="12.75" customHeight="1" x14ac:dyDescent="0.2">
      <c r="A21" s="53" t="s">
        <v>305</v>
      </c>
      <c r="B21"/>
      <c r="C21"/>
    </row>
    <row r="22" spans="1:3" s="7" customFormat="1" ht="12.75" customHeight="1" x14ac:dyDescent="0.2">
      <c r="A22" s="45" t="s">
        <v>177</v>
      </c>
      <c r="B22" s="39" t="s">
        <v>301</v>
      </c>
      <c r="C22" s="38" t="s">
        <v>312</v>
      </c>
    </row>
    <row r="23" spans="1:3" ht="12.75" customHeight="1" x14ac:dyDescent="0.2">
      <c r="A23" s="63">
        <v>7</v>
      </c>
      <c r="B23" s="46" t="str">
        <f>IF(A23=1,"",VLOOKUP(A23,A26:C42,2,FALSE))</f>
        <v>2 Rutsch / Murgang, Entstehungsgebiet; gross</v>
      </c>
      <c r="C23" s="47">
        <f>IF(A23=1,"",VLOOKUP(A23,A26:C42,3,FALSE))</f>
        <v>2</v>
      </c>
    </row>
    <row r="24" spans="1:3" s="1" customFormat="1" x14ac:dyDescent="0.2">
      <c r="A24" s="52"/>
      <c r="B24" s="43"/>
      <c r="C24" s="43"/>
    </row>
    <row r="25" spans="1:3" x14ac:dyDescent="0.2">
      <c r="A25" s="45" t="s">
        <v>177</v>
      </c>
      <c r="B25" s="39" t="s">
        <v>169</v>
      </c>
      <c r="C25" s="38" t="s">
        <v>312</v>
      </c>
    </row>
    <row r="26" spans="1:3" x14ac:dyDescent="0.2">
      <c r="A26" s="49">
        <v>1</v>
      </c>
      <c r="B26" s="44"/>
      <c r="C26" s="44"/>
    </row>
    <row r="27" spans="1:3" x14ac:dyDescent="0.2">
      <c r="A27" s="50">
        <v>2</v>
      </c>
      <c r="B27" s="41" t="s">
        <v>314</v>
      </c>
      <c r="C27" s="41">
        <v>1</v>
      </c>
    </row>
    <row r="28" spans="1:3" x14ac:dyDescent="0.2">
      <c r="A28" s="50">
        <v>3</v>
      </c>
      <c r="B28" s="41" t="s">
        <v>315</v>
      </c>
      <c r="C28" s="41">
        <v>1</v>
      </c>
    </row>
    <row r="29" spans="1:3" x14ac:dyDescent="0.2">
      <c r="A29" s="50">
        <v>4</v>
      </c>
      <c r="B29" s="41" t="s">
        <v>316</v>
      </c>
      <c r="C29" s="41">
        <v>1</v>
      </c>
    </row>
    <row r="30" spans="1:3" x14ac:dyDescent="0.2">
      <c r="A30" s="50">
        <v>5</v>
      </c>
      <c r="B30" s="41" t="s">
        <v>317</v>
      </c>
      <c r="C30" s="41">
        <v>1</v>
      </c>
    </row>
    <row r="31" spans="1:3" x14ac:dyDescent="0.2">
      <c r="A31" s="50">
        <v>6</v>
      </c>
      <c r="B31" s="41" t="s">
        <v>318</v>
      </c>
      <c r="C31" s="41">
        <v>1</v>
      </c>
    </row>
    <row r="32" spans="1:3" x14ac:dyDescent="0.2">
      <c r="A32" s="50">
        <v>7</v>
      </c>
      <c r="B32" s="41" t="s">
        <v>319</v>
      </c>
      <c r="C32" s="41">
        <v>2</v>
      </c>
    </row>
    <row r="33" spans="1:3" x14ac:dyDescent="0.2">
      <c r="A33" s="50">
        <v>8</v>
      </c>
      <c r="B33" s="41" t="s">
        <v>320</v>
      </c>
      <c r="C33" s="41">
        <v>2</v>
      </c>
    </row>
    <row r="34" spans="1:3" x14ac:dyDescent="0.2">
      <c r="A34" s="50">
        <v>9</v>
      </c>
      <c r="B34" s="41" t="s">
        <v>321</v>
      </c>
      <c r="C34" s="41">
        <v>2</v>
      </c>
    </row>
    <row r="35" spans="1:3" x14ac:dyDescent="0.2">
      <c r="A35" s="50">
        <v>10</v>
      </c>
      <c r="B35" s="41" t="s">
        <v>322</v>
      </c>
      <c r="C35" s="41">
        <v>3</v>
      </c>
    </row>
    <row r="36" spans="1:3" x14ac:dyDescent="0.2">
      <c r="A36" s="50">
        <v>11</v>
      </c>
      <c r="B36" s="41" t="s">
        <v>323</v>
      </c>
      <c r="C36" s="41">
        <v>3</v>
      </c>
    </row>
    <row r="37" spans="1:3" x14ac:dyDescent="0.2">
      <c r="A37" s="50">
        <v>12</v>
      </c>
      <c r="B37" s="41" t="s">
        <v>324</v>
      </c>
      <c r="C37" s="41">
        <v>3</v>
      </c>
    </row>
    <row r="38" spans="1:3" x14ac:dyDescent="0.2">
      <c r="A38" s="50">
        <v>13</v>
      </c>
      <c r="B38" s="41" t="s">
        <v>325</v>
      </c>
      <c r="C38" s="41">
        <v>3</v>
      </c>
    </row>
    <row r="39" spans="1:3" x14ac:dyDescent="0.2">
      <c r="A39" s="50">
        <v>14</v>
      </c>
      <c r="B39" s="41" t="s">
        <v>326</v>
      </c>
      <c r="C39" s="41">
        <v>3</v>
      </c>
    </row>
    <row r="40" spans="1:3" x14ac:dyDescent="0.2">
      <c r="A40" s="50">
        <v>15</v>
      </c>
      <c r="B40" s="41" t="s">
        <v>327</v>
      </c>
      <c r="C40" s="41">
        <v>3</v>
      </c>
    </row>
    <row r="41" spans="1:3" x14ac:dyDescent="0.2">
      <c r="A41" s="50">
        <v>16</v>
      </c>
      <c r="B41" s="41" t="s">
        <v>328</v>
      </c>
      <c r="C41" s="41">
        <v>3</v>
      </c>
    </row>
    <row r="42" spans="1:3" x14ac:dyDescent="0.2">
      <c r="A42" s="51">
        <v>17</v>
      </c>
      <c r="B42" s="42" t="s">
        <v>303</v>
      </c>
      <c r="C42" s="42">
        <v>4</v>
      </c>
    </row>
    <row r="43" spans="1:3" s="21" customFormat="1" x14ac:dyDescent="0.2">
      <c r="A43" s="148"/>
      <c r="B43" s="16"/>
      <c r="C43" s="16"/>
    </row>
    <row r="44" spans="1:3" x14ac:dyDescent="0.2">
      <c r="B44" s="1"/>
      <c r="C44" s="1"/>
    </row>
    <row r="45" spans="1:3" x14ac:dyDescent="0.2">
      <c r="B45" s="1"/>
      <c r="C45" s="1"/>
    </row>
    <row r="46" spans="1:3" x14ac:dyDescent="0.2">
      <c r="B46" s="18"/>
      <c r="C46" s="18"/>
    </row>
    <row r="47" spans="1:3" x14ac:dyDescent="0.2">
      <c r="B47" s="16"/>
      <c r="C47" s="16"/>
    </row>
    <row r="48" spans="1:3" x14ac:dyDescent="0.2">
      <c r="B48" s="16"/>
      <c r="C48" s="16"/>
    </row>
    <row r="49" spans="2:3" x14ac:dyDescent="0.2">
      <c r="B49" s="15"/>
      <c r="C49" s="15"/>
    </row>
    <row r="50" spans="2:3" ht="15" x14ac:dyDescent="0.2">
      <c r="B50" s="17"/>
      <c r="C50" s="17"/>
    </row>
    <row r="51" spans="2:3" ht="15" x14ac:dyDescent="0.2">
      <c r="B51" s="17"/>
      <c r="C51" s="17"/>
    </row>
    <row r="52" spans="2:3" ht="15" x14ac:dyDescent="0.2">
      <c r="B52" s="17"/>
      <c r="C52" s="17"/>
    </row>
    <row r="53" spans="2:3" x14ac:dyDescent="0.2">
      <c r="B53" s="16"/>
      <c r="C53" s="16"/>
    </row>
    <row r="54" spans="2:3" x14ac:dyDescent="0.2">
      <c r="B54" s="16"/>
      <c r="C54" s="16"/>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42</v>
      </c>
    </row>
    <row r="2" spans="1:9" s="5" customFormat="1" x14ac:dyDescent="0.2">
      <c r="A2" s="4" t="s">
        <v>177</v>
      </c>
      <c r="B2" s="4" t="s">
        <v>43</v>
      </c>
      <c r="C2" s="4" t="s">
        <v>44</v>
      </c>
      <c r="D2" s="4" t="s">
        <v>45</v>
      </c>
      <c r="E2" s="4" t="s">
        <v>46</v>
      </c>
      <c r="F2" s="4" t="s">
        <v>47</v>
      </c>
      <c r="G2" s="4" t="s">
        <v>48</v>
      </c>
      <c r="H2" s="4" t="s">
        <v>49</v>
      </c>
      <c r="I2" s="4" t="s">
        <v>50</v>
      </c>
    </row>
    <row r="3" spans="1:9" ht="89.25" x14ac:dyDescent="0.2">
      <c r="A3" s="6">
        <v>2</v>
      </c>
      <c r="B3" s="6" t="s">
        <v>51</v>
      </c>
      <c r="C3" s="6" t="s">
        <v>52</v>
      </c>
      <c r="D3" s="6" t="s">
        <v>53</v>
      </c>
      <c r="E3" s="6"/>
      <c r="F3" s="6" t="s">
        <v>54</v>
      </c>
      <c r="G3" s="6" t="s">
        <v>55</v>
      </c>
      <c r="H3" s="6" t="s">
        <v>56</v>
      </c>
      <c r="I3" s="6" t="s">
        <v>57</v>
      </c>
    </row>
    <row r="4" spans="1:9" ht="76.5" x14ac:dyDescent="0.2">
      <c r="A4" s="6">
        <v>3</v>
      </c>
      <c r="B4" s="6" t="s">
        <v>58</v>
      </c>
      <c r="C4" s="6" t="s">
        <v>59</v>
      </c>
      <c r="D4" s="6" t="s">
        <v>53</v>
      </c>
      <c r="E4" s="6"/>
      <c r="F4" s="6" t="s">
        <v>60</v>
      </c>
      <c r="G4" s="6" t="s">
        <v>55</v>
      </c>
      <c r="H4" s="6" t="s">
        <v>61</v>
      </c>
      <c r="I4" s="6" t="s">
        <v>57</v>
      </c>
    </row>
    <row r="5" spans="1:9" ht="114.75" x14ac:dyDescent="0.2">
      <c r="A5" s="6">
        <v>4</v>
      </c>
      <c r="B5" s="6" t="s">
        <v>62</v>
      </c>
      <c r="C5" s="6" t="s">
        <v>63</v>
      </c>
      <c r="D5" s="6" t="s">
        <v>53</v>
      </c>
      <c r="E5" s="6" t="s">
        <v>64</v>
      </c>
      <c r="F5" s="6" t="s">
        <v>65</v>
      </c>
      <c r="G5" s="6" t="s">
        <v>55</v>
      </c>
      <c r="H5" s="6" t="s">
        <v>81</v>
      </c>
      <c r="I5" s="6" t="s">
        <v>82</v>
      </c>
    </row>
    <row r="6" spans="1:9" ht="76.5" x14ac:dyDescent="0.2">
      <c r="A6" s="6">
        <v>5</v>
      </c>
      <c r="B6" s="6" t="s">
        <v>83</v>
      </c>
      <c r="C6" s="6" t="s">
        <v>84</v>
      </c>
      <c r="D6" s="6" t="s">
        <v>53</v>
      </c>
      <c r="E6" s="6"/>
      <c r="F6" s="6" t="s">
        <v>85</v>
      </c>
      <c r="G6" s="6" t="s">
        <v>86</v>
      </c>
      <c r="H6" s="6" t="s">
        <v>87</v>
      </c>
      <c r="I6" s="6" t="s">
        <v>88</v>
      </c>
    </row>
    <row r="7" spans="1:9" ht="114.75" x14ac:dyDescent="0.2">
      <c r="A7" s="6">
        <v>6</v>
      </c>
      <c r="B7" s="6" t="s">
        <v>89</v>
      </c>
      <c r="C7" s="6" t="s">
        <v>90</v>
      </c>
      <c r="D7" s="6" t="s">
        <v>53</v>
      </c>
      <c r="E7" s="6" t="s">
        <v>91</v>
      </c>
      <c r="F7" s="6" t="s">
        <v>92</v>
      </c>
      <c r="G7" s="6" t="s">
        <v>93</v>
      </c>
      <c r="H7" s="6" t="s">
        <v>94</v>
      </c>
      <c r="I7" s="6" t="s">
        <v>95</v>
      </c>
    </row>
    <row r="8" spans="1:9" ht="76.5" x14ac:dyDescent="0.2">
      <c r="A8" s="6">
        <v>7</v>
      </c>
      <c r="B8" s="6" t="s">
        <v>96</v>
      </c>
      <c r="C8" s="6" t="s">
        <v>97</v>
      </c>
      <c r="D8" s="6" t="s">
        <v>53</v>
      </c>
      <c r="E8" s="6" t="s">
        <v>98</v>
      </c>
      <c r="F8" s="6" t="s">
        <v>99</v>
      </c>
      <c r="G8" s="6" t="s">
        <v>100</v>
      </c>
      <c r="H8" s="6" t="s">
        <v>101</v>
      </c>
      <c r="I8" s="6" t="s">
        <v>102</v>
      </c>
    </row>
    <row r="9" spans="1:9" ht="102" x14ac:dyDescent="0.2">
      <c r="A9" s="6">
        <v>8</v>
      </c>
      <c r="B9" s="6" t="s">
        <v>103</v>
      </c>
      <c r="C9" s="6" t="s">
        <v>104</v>
      </c>
      <c r="D9" s="6" t="s">
        <v>53</v>
      </c>
      <c r="E9" s="6" t="s">
        <v>105</v>
      </c>
      <c r="F9" s="6" t="s">
        <v>106</v>
      </c>
      <c r="G9" s="6" t="s">
        <v>107</v>
      </c>
      <c r="H9" s="6" t="s">
        <v>108</v>
      </c>
      <c r="I9" s="6" t="s">
        <v>109</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110</v>
      </c>
    </row>
    <row r="2" spans="1:9" s="5" customFormat="1" x14ac:dyDescent="0.2">
      <c r="A2" s="4" t="s">
        <v>177</v>
      </c>
      <c r="B2" s="4" t="s">
        <v>43</v>
      </c>
      <c r="C2" s="4" t="s">
        <v>44</v>
      </c>
      <c r="D2" s="4" t="s">
        <v>45</v>
      </c>
      <c r="E2" s="4" t="s">
        <v>46</v>
      </c>
      <c r="F2" s="4" t="s">
        <v>47</v>
      </c>
      <c r="G2" s="4" t="s">
        <v>48</v>
      </c>
      <c r="H2" s="4" t="s">
        <v>49</v>
      </c>
      <c r="I2" s="4" t="s">
        <v>50</v>
      </c>
    </row>
    <row r="3" spans="1:9" ht="63.75" x14ac:dyDescent="0.2">
      <c r="A3" s="6">
        <v>2</v>
      </c>
      <c r="B3" s="6" t="s">
        <v>51</v>
      </c>
      <c r="C3" s="6" t="s">
        <v>111</v>
      </c>
      <c r="D3" s="6" t="s">
        <v>112</v>
      </c>
      <c r="E3" s="6" t="s">
        <v>113</v>
      </c>
      <c r="F3" s="6" t="s">
        <v>114</v>
      </c>
      <c r="G3" s="6" t="s">
        <v>115</v>
      </c>
      <c r="H3" s="6" t="s">
        <v>116</v>
      </c>
      <c r="I3" s="6" t="s">
        <v>117</v>
      </c>
    </row>
    <row r="4" spans="1:9" ht="63.75" x14ac:dyDescent="0.2">
      <c r="A4" s="6">
        <v>3</v>
      </c>
      <c r="B4" s="6" t="s">
        <v>58</v>
      </c>
      <c r="C4" s="6" t="s">
        <v>118</v>
      </c>
      <c r="D4" s="6" t="s">
        <v>112</v>
      </c>
      <c r="E4" s="6" t="s">
        <v>113</v>
      </c>
      <c r="F4" s="6" t="s">
        <v>114</v>
      </c>
      <c r="G4" s="6" t="s">
        <v>115</v>
      </c>
      <c r="H4" s="6" t="s">
        <v>119</v>
      </c>
      <c r="I4" s="6" t="s">
        <v>117</v>
      </c>
    </row>
    <row r="5" spans="1:9" ht="76.5" x14ac:dyDescent="0.2">
      <c r="A5" s="6">
        <v>4</v>
      </c>
      <c r="B5" s="6" t="s">
        <v>62</v>
      </c>
      <c r="C5" s="6" t="s">
        <v>120</v>
      </c>
      <c r="D5" s="6" t="s">
        <v>121</v>
      </c>
      <c r="E5" s="6" t="s">
        <v>122</v>
      </c>
      <c r="F5" s="6" t="s">
        <v>123</v>
      </c>
      <c r="G5" s="6" t="s">
        <v>124</v>
      </c>
      <c r="H5" s="6" t="s">
        <v>125</v>
      </c>
      <c r="I5" s="6" t="s">
        <v>126</v>
      </c>
    </row>
    <row r="6" spans="1:9" ht="63.75" x14ac:dyDescent="0.2">
      <c r="A6" s="6">
        <v>5</v>
      </c>
      <c r="B6" s="6" t="s">
        <v>83</v>
      </c>
      <c r="C6" s="6" t="s">
        <v>127</v>
      </c>
      <c r="D6" s="6" t="s">
        <v>121</v>
      </c>
      <c r="E6" s="6" t="s">
        <v>113</v>
      </c>
      <c r="F6" s="6" t="s">
        <v>128</v>
      </c>
      <c r="G6" s="6" t="s">
        <v>129</v>
      </c>
      <c r="H6" s="6" t="s">
        <v>130</v>
      </c>
      <c r="I6" s="6" t="s">
        <v>131</v>
      </c>
    </row>
    <row r="7" spans="1:9" ht="114.75" x14ac:dyDescent="0.2">
      <c r="A7" s="6">
        <v>6</v>
      </c>
      <c r="B7" s="6" t="s">
        <v>89</v>
      </c>
      <c r="C7" s="6" t="s">
        <v>132</v>
      </c>
      <c r="D7" s="6" t="s">
        <v>121</v>
      </c>
      <c r="E7" s="6" t="s">
        <v>91</v>
      </c>
      <c r="F7" s="6" t="s">
        <v>123</v>
      </c>
      <c r="G7" s="6" t="s">
        <v>133</v>
      </c>
      <c r="H7" s="6" t="s">
        <v>134</v>
      </c>
      <c r="I7" s="6" t="s">
        <v>135</v>
      </c>
    </row>
    <row r="8" spans="1:9" ht="76.5" x14ac:dyDescent="0.2">
      <c r="A8" s="6">
        <v>7</v>
      </c>
      <c r="B8" s="6" t="s">
        <v>96</v>
      </c>
      <c r="C8" s="6" t="s">
        <v>136</v>
      </c>
      <c r="D8" s="6" t="s">
        <v>121</v>
      </c>
      <c r="E8" s="6" t="s">
        <v>137</v>
      </c>
      <c r="F8" s="6" t="s">
        <v>138</v>
      </c>
      <c r="G8" s="6" t="s">
        <v>139</v>
      </c>
      <c r="H8" s="6" t="s">
        <v>140</v>
      </c>
      <c r="I8" s="6" t="s">
        <v>141</v>
      </c>
    </row>
    <row r="9" spans="1:9" ht="102" x14ac:dyDescent="0.2">
      <c r="A9" s="6">
        <v>8</v>
      </c>
      <c r="B9" s="6" t="s">
        <v>103</v>
      </c>
      <c r="C9" s="6" t="s">
        <v>142</v>
      </c>
      <c r="D9" s="6" t="s">
        <v>121</v>
      </c>
      <c r="E9" s="6" t="s">
        <v>143</v>
      </c>
      <c r="F9" s="6" t="s">
        <v>144</v>
      </c>
      <c r="G9" s="6" t="s">
        <v>145</v>
      </c>
      <c r="H9" s="6" t="s">
        <v>146</v>
      </c>
      <c r="I9" s="6" t="s">
        <v>147</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Verantwortlich_x0020_für_x0020_Freigabe xmlns="65a90e29-f543-47b4-9f02-b394aba9522b">3</Verantwortlich_x0020_für_x0020_Freigabe>
    <Dok-Nr. xmlns="65a90e29-f543-47b4-9f02-b394aba9522b">802.2.02</Dok-Nr.>
    <Verantwortlich_x0020_für_x0020_Dokument xmlns="65a90e29-f543-47b4-9f02-b394aba9522b">1</Verantwortlich_x0020_für_x0020_Dokument>
    <Prozesse_x0020_Wald xmlns="65a90e29-f543-47b4-9f02-b394aba9522b">8</Prozesse_x0020_Wald>
    <_dlc_ExpireDateSaved xmlns="http://schemas.microsoft.com/sharepoint/v3" xsi:nil="true"/>
    <_dlc_ExpireDate xmlns="http://schemas.microsoft.com/sharepoint/v3">2014-11-12T17:07:15+00:00</_dlc_ExpireDate>
    <Vorlage xmlns="65a90e29-f543-47b4-9f02-b394aba9522b">true</Vorlage>
    <Aufgaben_x0020_Wald xmlns="8f5e7ae1-c31b-41ab-a022-53294d33c7e6">60</Aufgaben_x0020_Wal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2 internes Dokument" ma:contentTypeID="0x010100A58DFC7C8783764BACD84BE6B9D5AF12010800BF17537A2CA1824D80CB68EDC1F7F81C" ma:contentTypeVersion="24" ma:contentTypeDescription="Weisung, Richtlinie, Anleitung etc." ma:contentTypeScope="" ma:versionID="4721cdcb39cf78651ee34692aba14a2d">
  <xsd:schema xmlns:xsd="http://www.w3.org/2001/XMLSchema" xmlns:xs="http://www.w3.org/2001/XMLSchema" xmlns:p="http://schemas.microsoft.com/office/2006/metadata/properties" xmlns:ns1="http://schemas.microsoft.com/sharepoint/v3" xmlns:ns2="65a90e29-f543-47b4-9f02-b394aba9522b" xmlns:ns3="8f5e7ae1-c31b-41ab-a022-53294d33c7e6" xmlns:ns4="a1fe9a18-c3bd-4b28-94cb-e4620cf0a385" targetNamespace="http://schemas.microsoft.com/office/2006/metadata/properties" ma:root="true" ma:fieldsID="388d04b98e113bfaf616d905cd4f4d97" ns1:_="" ns2:_="" ns3:_="" ns4:_="">
    <xsd:import namespace="http://schemas.microsoft.com/sharepoint/v3"/>
    <xsd:import namespace="65a90e29-f543-47b4-9f02-b394aba9522b"/>
    <xsd:import namespace="8f5e7ae1-c31b-41ab-a022-53294d33c7e6"/>
    <xsd:import namespace="a1fe9a18-c3bd-4b28-94cb-e4620cf0a385"/>
    <xsd:element name="properties">
      <xsd:complexType>
        <xsd:sequence>
          <xsd:element name="documentManagement">
            <xsd:complexType>
              <xsd:all>
                <xsd:element ref="ns2:Prozesse_x0020_Wald"/>
                <xsd:element ref="ns3:Aufgaben_x0020_Wald"/>
                <xsd:element ref="ns2:Dok-Nr."/>
                <xsd:element ref="ns2:Verantwortlich_x0020_für_x0020_Dokument"/>
                <xsd:element ref="ns2:Verantwortlich_x0020_für_x0020_Freigabe"/>
                <xsd:element ref="ns4:_dlc_Exempt" minOccurs="0"/>
                <xsd:element ref="ns1:_dlc_ExpireDateSaved" minOccurs="0"/>
                <xsd:element ref="ns1:_dlc_ExpireDate" minOccurs="0"/>
                <xsd:element ref="ns2:Vorl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3" nillable="true" ma:displayName="Ursprüngliches Ablaufdatum" ma:hidden="true" ma:internalName="_dlc_ExpireDateSaved" ma:readOnly="true">
      <xsd:simpleType>
        <xsd:restriction base="dms:DateTime"/>
      </xsd:simpleType>
    </xsd:element>
    <xsd:element name="_dlc_ExpireDate" ma:index="14"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Wald" ma:index="1" ma:displayName="Prozesse Wald" ma:list="{fcef8feb-833a-40c5-bff4-9eba0e34b071}" ma:internalName="Prozesse_x0020_Wald" ma:readOnly="false"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4"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5" ma:displayName="Freigabe" ma:list="{76c2ace6-0ff8-471d-9bd0-5fee9724b619}" ma:internalName="Verantwortlich_x0020_f_x00fc_r_x0020_Freigabe" ma:showField="Title" ma:web="65a90e29-f543-47b4-9f02-b394aba9522b">
      <xsd:simpleType>
        <xsd:restriction base="dms:Lookup"/>
      </xsd:simpleType>
    </xsd:element>
    <xsd:element name="Vorlage" ma:index="16"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5e7ae1-c31b-41ab-a022-53294d33c7e6" elementFormDefault="qualified">
    <xsd:import namespace="http://schemas.microsoft.com/office/2006/documentManagement/types"/>
    <xsd:import namespace="http://schemas.microsoft.com/office/infopath/2007/PartnerControls"/>
    <xsd:element name="Aufgaben_x0020_Wald" ma:index="2" ma:displayName="Aufgabe" ma:indexed="true" ma:list="{3913a026-36ac-4e94-b288-581454dd8481}" ma:internalName="Aufgaben_x0020_Wald" ma:readOnly="false" ma:showField="Title" ma:web="8f5e7ae1-c31b-41ab-a022-53294d33c7e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1fe9a18-c3bd-4b28-94cb-e4620cf0a385" elementFormDefault="qualified">
    <xsd:import namespace="http://schemas.microsoft.com/office/2006/documentManagement/types"/>
    <xsd:import namespace="http://schemas.microsoft.com/office/infopath/2007/PartnerControls"/>
    <xsd:element name="_dlc_Exempt" ma:index="12"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23E084-895A-486D-9F05-7E862BFF826C}">
  <ds:schemaRefs>
    <ds:schemaRef ds:uri="http://schemas.microsoft.com/sharepoint/events"/>
  </ds:schemaRefs>
</ds:datastoreItem>
</file>

<file path=customXml/itemProps2.xml><?xml version="1.0" encoding="utf-8"?>
<ds:datastoreItem xmlns:ds="http://schemas.openxmlformats.org/officeDocument/2006/customXml" ds:itemID="{69FEC7E6-0DC8-4FCF-B9B7-23516E61F7BD}">
  <ds:schemaRefs>
    <ds:schemaRef ds:uri="http://schemas.microsoft.com/office/2006/metadata/properties"/>
    <ds:schemaRef ds:uri="http://schemas.microsoft.com/sharepoint/v3"/>
    <ds:schemaRef ds:uri="http://purl.org/dc/terms/"/>
    <ds:schemaRef ds:uri="http://schemas.openxmlformats.org/package/2006/metadata/core-properties"/>
    <ds:schemaRef ds:uri="8f5e7ae1-c31b-41ab-a022-53294d33c7e6"/>
    <ds:schemaRef ds:uri="http://schemas.microsoft.com/office/2006/documentManagement/types"/>
    <ds:schemaRef ds:uri="http://schemas.microsoft.com/office/infopath/2007/PartnerControls"/>
    <ds:schemaRef ds:uri="a1fe9a18-c3bd-4b28-94cb-e4620cf0a385"/>
    <ds:schemaRef ds:uri="http://purl.org/dc/elements/1.1/"/>
    <ds:schemaRef ds:uri="65a90e29-f543-47b4-9f02-b394aba9522b"/>
    <ds:schemaRef ds:uri="http://www.w3.org/XML/1998/namespace"/>
    <ds:schemaRef ds:uri="http://purl.org/dc/dcmitype/"/>
  </ds:schemaRefs>
</ds:datastoreItem>
</file>

<file path=customXml/itemProps3.xml><?xml version="1.0" encoding="utf-8"?>
<ds:datastoreItem xmlns:ds="http://schemas.openxmlformats.org/officeDocument/2006/customXml" ds:itemID="{DAD730C8-E615-42D4-9871-E489C2A6FDF3}">
  <ds:schemaRefs>
    <ds:schemaRef ds:uri="http://schemas.microsoft.com/sharepoint/v3/contenttype/forms"/>
  </ds:schemaRefs>
</ds:datastoreItem>
</file>

<file path=customXml/itemProps4.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5.xml><?xml version="1.0" encoding="utf-8"?>
<ds:datastoreItem xmlns:ds="http://schemas.openxmlformats.org/officeDocument/2006/customXml" ds:itemID="{D9DDDE34-5B61-4A06-9CA4-B7C788EF1D0E}">
  <ds:schemaRefs>
    <ds:schemaRef ds:uri="office.server.policy"/>
  </ds:schemaRefs>
</ds:datastoreItem>
</file>

<file path=customXml/itemProps6.xml><?xml version="1.0" encoding="utf-8"?>
<ds:datastoreItem xmlns:ds="http://schemas.openxmlformats.org/officeDocument/2006/customXml" ds:itemID="{F5995FE0-2BC8-40A5-B943-DB7FD04D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8f5e7ae1-c31b-41ab-a022-53294d33c7e6"/>
    <ds:schemaRef ds:uri="a1fe9a18-c3bd-4b28-94cb-e4620cf0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30</vt:i4>
      </vt:variant>
    </vt:vector>
  </HeadingPairs>
  <TitlesOfParts>
    <vt:vector size="41" baseType="lpstr">
      <vt:lpstr>NaiS_Formular_5 A</vt:lpstr>
      <vt:lpstr>Form2 Rück A</vt:lpstr>
      <vt:lpstr>NaiS_Formular_5 B</vt:lpstr>
      <vt:lpstr>Form2 Rück B</vt:lpstr>
      <vt:lpstr>Eingangswerte_SW</vt:lpstr>
      <vt:lpstr>Gemeindeverzeichnis</vt:lpstr>
      <vt:lpstr>STAOGR_NATGEF</vt:lpstr>
      <vt:lpstr>Staotyp_minimal</vt:lpstr>
      <vt:lpstr>Staotyp_ideal</vt:lpstr>
      <vt:lpstr>Natgef_minimal</vt:lpstr>
      <vt:lpstr>Natgef_ideal</vt:lpstr>
      <vt:lpstr>'NaiS_Formular_5 B'!ATT_CBX</vt:lpstr>
      <vt:lpstr>ATT_CBX</vt:lpstr>
      <vt:lpstr>'NaiS_Formular_5 B'!ATT_RO</vt:lpstr>
      <vt:lpstr>ATT_RO</vt:lpstr>
      <vt:lpstr>'NaiS_Formular_5 B'!ATT_TYPE</vt:lpstr>
      <vt:lpstr>ATT_TYPE</vt:lpstr>
      <vt:lpstr>'NaiS_Formular_5 B'!ATT_URL</vt:lpstr>
      <vt:lpstr>ATT_URL</vt:lpstr>
      <vt:lpstr>'NaiS_Formular_5 B'!ATT_WNU_ID</vt:lpstr>
      <vt:lpstr>ATT_WNU_ID</vt:lpstr>
      <vt:lpstr>Eingangswerte_SW!Druckbereich</vt:lpstr>
      <vt:lpstr>'NaiS_Formular_5 A'!Druckbereich</vt:lpstr>
      <vt:lpstr>'NaiS_Formular_5 B'!Druckbereich</vt:lpstr>
      <vt:lpstr>Natgef_ideal!Druckbereich</vt:lpstr>
      <vt:lpstr>'Form2 Rück A'!Drucktitel</vt:lpstr>
      <vt:lpstr>'Form2 Rück B'!Drucktitel</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'NaiS_Formular_5 B'!SW_Gemeinde</vt:lpstr>
      <vt:lpstr>SW_Gemeinde</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Markus Müller Egli</dc:creator>
  <dc:description>Nachträgliche Ergänzungen in V1.0:_x000d_
- Makro AdressKopie Beitragsempfänger korrigiert_x000d_
- Einfügen Fussnotenblatt</dc:description>
  <cp:lastModifiedBy>Stofer Fabian</cp:lastModifiedBy>
  <cp:lastPrinted>2019-07-05T09:45:48Z</cp:lastPrinted>
  <dcterms:created xsi:type="dcterms:W3CDTF">2006-12-13T11:30:50Z</dcterms:created>
  <dcterms:modified xsi:type="dcterms:W3CDTF">2024-02-27T14:36:57Z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0x010100A58DFC7C8783764BACD84BE6B9D5AF12010800BF17537A2CA1824D80CB68EDC1F7F81C</vt:lpwstr>
  </property>
  <property fmtid="{D5CDD505-2E9C-101B-9397-08002B2CF9AE}" pid="3" name="_dlc_policyId">
    <vt:lpwstr>0x010100A58DFC7C8783764BACD84BE6B9D5AF12|1174067102</vt:lpwstr>
  </property>
  <property fmtid="{D5CDD505-2E9C-101B-9397-08002B2CF9AE}" pid="4"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ies>
</file>