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13_037-1_Ormont-Dessus_Sous-Barmes\2015.09.25_Analyse des effets\"/>
    </mc:Choice>
  </mc:AlternateContent>
  <xr:revisionPtr revIDLastSave="0" documentId="13_ncr:1_{623E5073-D0A5-421E-AB64-AB657D7BC8D4}" xr6:coauthVersionLast="47" xr6:coauthVersionMax="47" xr10:uidLastSave="{00000000-0000-0000-0000-000000000000}"/>
  <bookViews>
    <workbookView xWindow="26355" yWindow="2400" windowWidth="24000" windowHeight="1729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K39" i="6" l="1"/>
  <c r="L39" i="6"/>
  <c r="M39" i="6"/>
  <c r="N39" i="6"/>
  <c r="S39" i="6"/>
  <c r="H39" i="6"/>
  <c r="C39" i="6"/>
  <c r="D39" i="6"/>
  <c r="E39" i="6"/>
  <c r="F39" i="6"/>
  <c r="G39" i="6"/>
  <c r="I39" i="6"/>
  <c r="J39" i="6"/>
  <c r="O39" i="6"/>
  <c r="P39" i="6"/>
  <c r="Q39" i="6"/>
  <c r="R39" i="6"/>
  <c r="P40" i="5"/>
  <c r="D40" i="5"/>
  <c r="E40" i="5"/>
  <c r="F40" i="5"/>
  <c r="M40" i="5"/>
  <c r="C40" i="5"/>
  <c r="Q40" i="5"/>
  <c r="R40" i="5"/>
  <c r="S40" i="5"/>
  <c r="J40" i="5"/>
  <c r="K40" i="5"/>
  <c r="L40" i="5"/>
  <c r="G40" i="5"/>
  <c r="H40" i="5"/>
  <c r="I40" i="5"/>
  <c r="N40" i="5"/>
  <c r="O40" i="5"/>
  <c r="I47" i="5"/>
  <c r="K47" i="5"/>
  <c r="P47" i="5"/>
  <c r="S47" i="5"/>
  <c r="J47" i="5"/>
  <c r="D47" i="5"/>
  <c r="L47" i="5"/>
  <c r="M47" i="5"/>
  <c r="C47" i="5"/>
  <c r="Q47" i="5"/>
  <c r="N47" i="5"/>
  <c r="O47" i="5"/>
  <c r="R47" i="5"/>
  <c r="E47" i="5"/>
  <c r="F47" i="5"/>
  <c r="G47" i="5"/>
  <c r="H47" i="5"/>
  <c r="N38" i="6"/>
  <c r="O38" i="6"/>
  <c r="P38" i="6"/>
  <c r="C38" i="6"/>
  <c r="Q38" i="6"/>
  <c r="R38" i="6"/>
  <c r="H38" i="6"/>
  <c r="S38" i="6"/>
  <c r="D38" i="6"/>
  <c r="E38" i="6"/>
  <c r="F38" i="6"/>
  <c r="G38" i="6"/>
  <c r="I38" i="6"/>
  <c r="J38" i="6"/>
  <c r="K38" i="6"/>
  <c r="L38" i="6"/>
  <c r="M38" i="6"/>
  <c r="G45" i="6"/>
  <c r="H45" i="6"/>
  <c r="I45" i="6"/>
  <c r="J45" i="6"/>
  <c r="O45" i="6"/>
  <c r="C45" i="6"/>
  <c r="D45" i="6"/>
  <c r="P45" i="6"/>
  <c r="Q45" i="6"/>
  <c r="R45" i="6"/>
  <c r="S45" i="6"/>
  <c r="E45" i="6"/>
  <c r="M45" i="6"/>
  <c r="N45" i="6"/>
  <c r="F45" i="6"/>
  <c r="K45" i="6"/>
  <c r="L45" i="6"/>
  <c r="C49" i="5"/>
  <c r="Q49" i="5"/>
  <c r="S49" i="5"/>
  <c r="L49" i="5"/>
  <c r="M49" i="5"/>
  <c r="D49" i="5"/>
  <c r="R49" i="5"/>
  <c r="E49" i="5"/>
  <c r="F49" i="5"/>
  <c r="J49" i="5"/>
  <c r="G49" i="5"/>
  <c r="K49" i="5"/>
  <c r="H49" i="5"/>
  <c r="I49" i="5"/>
  <c r="P49" i="5"/>
  <c r="O49" i="5"/>
  <c r="N49" i="5"/>
  <c r="N36" i="5"/>
  <c r="P36" i="5"/>
  <c r="C36" i="5"/>
  <c r="Q36" i="5"/>
  <c r="H36" i="5"/>
  <c r="I36" i="5"/>
  <c r="J36" i="5"/>
  <c r="O36" i="5"/>
  <c r="D36" i="5"/>
  <c r="R36" i="5"/>
  <c r="K36" i="5"/>
  <c r="E36" i="5"/>
  <c r="S36" i="5"/>
  <c r="F36" i="5"/>
  <c r="G36" i="5"/>
  <c r="L36" i="5"/>
  <c r="M36" i="5"/>
  <c r="G43" i="5"/>
  <c r="I43" i="5"/>
  <c r="H43" i="5"/>
  <c r="J43" i="5"/>
  <c r="K43" i="5"/>
  <c r="O43" i="5"/>
  <c r="Q43" i="5"/>
  <c r="D43" i="5"/>
  <c r="L43" i="5"/>
  <c r="M43" i="5"/>
  <c r="N43" i="5"/>
  <c r="P43" i="5"/>
  <c r="C43" i="5"/>
  <c r="E43" i="5"/>
  <c r="F43" i="5"/>
  <c r="R43" i="5"/>
  <c r="S43" i="5"/>
  <c r="N50" i="5"/>
  <c r="C50" i="5"/>
  <c r="Q50" i="5"/>
  <c r="D50" i="5"/>
  <c r="G50" i="5"/>
  <c r="O50" i="5"/>
  <c r="P50" i="5"/>
  <c r="R50" i="5"/>
  <c r="H50" i="5"/>
  <c r="I50" i="5"/>
  <c r="J50" i="5"/>
  <c r="E50" i="5"/>
  <c r="S50" i="5"/>
  <c r="F50" i="5"/>
  <c r="K50" i="5"/>
  <c r="L50" i="5"/>
  <c r="M50" i="5"/>
  <c r="E41" i="6"/>
  <c r="S41" i="6"/>
  <c r="F41" i="6"/>
  <c r="G41" i="6"/>
  <c r="H41" i="6"/>
  <c r="C41" i="6"/>
  <c r="D41" i="6"/>
  <c r="I41" i="6"/>
  <c r="J41" i="6"/>
  <c r="K41" i="6"/>
  <c r="L41" i="6"/>
  <c r="M41" i="6"/>
  <c r="N41" i="6"/>
  <c r="O41" i="6"/>
  <c r="P41" i="6"/>
  <c r="Q41" i="6"/>
  <c r="R41" i="6"/>
  <c r="L48" i="6"/>
  <c r="M48" i="6"/>
  <c r="N48" i="6"/>
  <c r="O48" i="6"/>
  <c r="D48" i="6"/>
  <c r="P48" i="6"/>
  <c r="E48" i="6"/>
  <c r="F48" i="6"/>
  <c r="G48" i="6"/>
  <c r="H48" i="6"/>
  <c r="I48" i="6"/>
  <c r="J48" i="6"/>
  <c r="K48" i="6"/>
  <c r="S48" i="6"/>
  <c r="C48" i="6"/>
  <c r="Q48" i="6"/>
  <c r="R48" i="6"/>
  <c r="K37" i="5"/>
  <c r="O37" i="5"/>
  <c r="H37" i="5"/>
  <c r="L37" i="5"/>
  <c r="M37" i="5"/>
  <c r="N37" i="5"/>
  <c r="E37" i="5"/>
  <c r="F37" i="5"/>
  <c r="P37" i="5"/>
  <c r="C37" i="5"/>
  <c r="Q37" i="5"/>
  <c r="D37" i="5"/>
  <c r="R37" i="5"/>
  <c r="S37" i="5"/>
  <c r="G37" i="5"/>
  <c r="I37" i="5"/>
  <c r="J37" i="5"/>
  <c r="D44" i="5"/>
  <c r="R44" i="5"/>
  <c r="G44" i="5"/>
  <c r="H44" i="5"/>
  <c r="M44" i="5"/>
  <c r="N44" i="5"/>
  <c r="E44" i="5"/>
  <c r="S44" i="5"/>
  <c r="L44" i="5"/>
  <c r="F44" i="5"/>
  <c r="I44" i="5"/>
  <c r="J44" i="5"/>
  <c r="K44" i="5"/>
  <c r="Q44" i="5"/>
  <c r="C44" i="5"/>
  <c r="O44" i="5"/>
  <c r="P44" i="5"/>
  <c r="K51" i="5"/>
  <c r="M51" i="5"/>
  <c r="E51" i="5"/>
  <c r="F51" i="5"/>
  <c r="G51" i="5"/>
  <c r="L51" i="5"/>
  <c r="R51" i="5"/>
  <c r="N51" i="5"/>
  <c r="O51" i="5"/>
  <c r="D51" i="5"/>
  <c r="P51" i="5"/>
  <c r="C51" i="5"/>
  <c r="Q51" i="5"/>
  <c r="S51" i="5"/>
  <c r="H51" i="5"/>
  <c r="I51" i="5"/>
  <c r="J51" i="5"/>
  <c r="G35" i="6"/>
  <c r="H35" i="6"/>
  <c r="I35" i="6"/>
  <c r="J35" i="6"/>
  <c r="K35" i="6"/>
  <c r="L35" i="6"/>
  <c r="M35" i="6"/>
  <c r="C35" i="6"/>
  <c r="P35" i="6"/>
  <c r="D35" i="6"/>
  <c r="E35" i="6"/>
  <c r="F35" i="6"/>
  <c r="N35" i="6"/>
  <c r="O35" i="6"/>
  <c r="Q35" i="6"/>
  <c r="R35" i="6"/>
  <c r="S35" i="6"/>
  <c r="P42" i="6"/>
  <c r="C42" i="6"/>
  <c r="Q42" i="6"/>
  <c r="D42" i="6"/>
  <c r="R42" i="6"/>
  <c r="E42" i="6"/>
  <c r="S42" i="6"/>
  <c r="H42" i="6"/>
  <c r="O42" i="6"/>
  <c r="I42" i="6"/>
  <c r="J42" i="6"/>
  <c r="K42" i="6"/>
  <c r="L42" i="6"/>
  <c r="M42" i="6"/>
  <c r="N42" i="6"/>
  <c r="G42" i="6"/>
  <c r="F42" i="6"/>
  <c r="I49" i="6"/>
  <c r="J49" i="6"/>
  <c r="K49" i="6"/>
  <c r="L49" i="6"/>
  <c r="E49" i="6"/>
  <c r="N49" i="6"/>
  <c r="O49" i="6"/>
  <c r="F49" i="6"/>
  <c r="H49" i="6"/>
  <c r="M49" i="6"/>
  <c r="G49" i="6"/>
  <c r="P49" i="6"/>
  <c r="Q49" i="6"/>
  <c r="C49" i="6"/>
  <c r="D49" i="6"/>
  <c r="R49" i="6"/>
  <c r="S49" i="6"/>
  <c r="J42" i="5"/>
  <c r="L42" i="5"/>
  <c r="N42" i="5"/>
  <c r="R42" i="5"/>
  <c r="F42" i="5"/>
  <c r="G42" i="5"/>
  <c r="K42" i="5"/>
  <c r="E42" i="5"/>
  <c r="M42" i="5"/>
  <c r="D42" i="5"/>
  <c r="S42" i="5"/>
  <c r="O42" i="5"/>
  <c r="P42" i="5"/>
  <c r="C42" i="5"/>
  <c r="Q42" i="5"/>
  <c r="H42" i="5"/>
  <c r="I42" i="5"/>
  <c r="H40" i="6"/>
  <c r="I40" i="6"/>
  <c r="J40" i="6"/>
  <c r="K40" i="6"/>
  <c r="L40" i="6"/>
  <c r="N40" i="6"/>
  <c r="C40" i="6"/>
  <c r="D40" i="6"/>
  <c r="E40" i="6"/>
  <c r="F40" i="6"/>
  <c r="G40" i="6"/>
  <c r="M40" i="6"/>
  <c r="O40" i="6"/>
  <c r="P40" i="6"/>
  <c r="Q40" i="6"/>
  <c r="R40" i="6"/>
  <c r="S40" i="6"/>
  <c r="F48" i="5"/>
  <c r="H48" i="5"/>
  <c r="I48" i="5"/>
  <c r="J48" i="5"/>
  <c r="N48" i="5"/>
  <c r="G48" i="5"/>
  <c r="M48" i="5"/>
  <c r="O48" i="5"/>
  <c r="P48" i="5"/>
  <c r="K48" i="5"/>
  <c r="L48" i="5"/>
  <c r="R48" i="5"/>
  <c r="C48" i="5"/>
  <c r="D48" i="5"/>
  <c r="E48" i="5"/>
  <c r="Q48" i="5"/>
  <c r="S48" i="5"/>
  <c r="D46" i="6"/>
  <c r="R46" i="6"/>
  <c r="E46" i="6"/>
  <c r="S46" i="6"/>
  <c r="F46" i="6"/>
  <c r="G46" i="6"/>
  <c r="P46" i="6"/>
  <c r="Q46" i="6"/>
  <c r="H46" i="6"/>
  <c r="I46" i="6"/>
  <c r="C46" i="6"/>
  <c r="J46" i="6"/>
  <c r="K46" i="6"/>
  <c r="L46" i="6"/>
  <c r="M46" i="6"/>
  <c r="N46" i="6"/>
  <c r="O46" i="6"/>
  <c r="C35" i="5"/>
  <c r="Q35" i="5"/>
  <c r="S35" i="5"/>
  <c r="G35" i="5"/>
  <c r="N35" i="5"/>
  <c r="D35" i="5"/>
  <c r="R35" i="5"/>
  <c r="E35" i="5"/>
  <c r="F35" i="5"/>
  <c r="K35" i="5"/>
  <c r="L35" i="5"/>
  <c r="M35" i="5"/>
  <c r="H35" i="5"/>
  <c r="I35" i="5"/>
  <c r="J35" i="5"/>
  <c r="P35" i="5"/>
  <c r="O35" i="5"/>
  <c r="M41" i="5"/>
  <c r="O41" i="5"/>
  <c r="P41" i="5"/>
  <c r="G41" i="5"/>
  <c r="H41" i="5"/>
  <c r="I41" i="5"/>
  <c r="N41" i="5"/>
  <c r="Q41" i="5"/>
  <c r="C41" i="5"/>
  <c r="J41" i="5"/>
  <c r="D41" i="5"/>
  <c r="R41" i="5"/>
  <c r="E41" i="5"/>
  <c r="S41" i="5"/>
  <c r="F41" i="5"/>
  <c r="L41" i="5"/>
  <c r="K41" i="5"/>
  <c r="O47" i="6"/>
  <c r="P47" i="6"/>
  <c r="C47" i="6"/>
  <c r="Q47" i="6"/>
  <c r="D47" i="6"/>
  <c r="R47" i="6"/>
  <c r="J47" i="6"/>
  <c r="E47" i="6"/>
  <c r="F47" i="6"/>
  <c r="G47" i="6"/>
  <c r="H47" i="6"/>
  <c r="K47" i="6"/>
  <c r="I47" i="6"/>
  <c r="L47" i="6"/>
  <c r="M47" i="6"/>
  <c r="N47" i="6"/>
  <c r="S47" i="6"/>
  <c r="H38" i="5"/>
  <c r="J38" i="5"/>
  <c r="K38" i="5"/>
  <c r="D38" i="5"/>
  <c r="S38" i="5"/>
  <c r="I38" i="5"/>
  <c r="L38" i="5"/>
  <c r="P38" i="5"/>
  <c r="C38" i="5"/>
  <c r="R38" i="5"/>
  <c r="E38" i="5"/>
  <c r="M38" i="5"/>
  <c r="N38" i="5"/>
  <c r="O38" i="5"/>
  <c r="Q38" i="5"/>
  <c r="F38" i="5"/>
  <c r="G38" i="5"/>
  <c r="M43" i="6"/>
  <c r="N43" i="6"/>
  <c r="O43" i="6"/>
  <c r="P43" i="6"/>
  <c r="I43" i="6"/>
  <c r="J43" i="6"/>
  <c r="K43" i="6"/>
  <c r="L43" i="6"/>
  <c r="Q43" i="6"/>
  <c r="R43" i="6"/>
  <c r="S43" i="6"/>
  <c r="C43" i="6"/>
  <c r="D43" i="6"/>
  <c r="E43" i="6"/>
  <c r="F43" i="6"/>
  <c r="G43" i="6"/>
  <c r="H43" i="6"/>
  <c r="E39" i="5"/>
  <c r="S39" i="5"/>
  <c r="G39" i="5"/>
  <c r="M39" i="5"/>
  <c r="N39" i="5"/>
  <c r="P39" i="5"/>
  <c r="F39" i="5"/>
  <c r="H39" i="5"/>
  <c r="I39" i="5"/>
  <c r="J39" i="5"/>
  <c r="K39" i="5"/>
  <c r="L39" i="5"/>
  <c r="O39" i="5"/>
  <c r="C39" i="5"/>
  <c r="R39" i="5"/>
  <c r="D39" i="5"/>
  <c r="Q39" i="5"/>
  <c r="L46" i="5"/>
  <c r="N46" i="5"/>
  <c r="P46" i="5"/>
  <c r="F46" i="5"/>
  <c r="G46" i="5"/>
  <c r="M46" i="5"/>
  <c r="O46" i="5"/>
  <c r="E46" i="5"/>
  <c r="H46" i="5"/>
  <c r="C46" i="5"/>
  <c r="Q46" i="5"/>
  <c r="D46" i="5"/>
  <c r="R46" i="5"/>
  <c r="S46" i="5"/>
  <c r="I46" i="5"/>
  <c r="J46" i="5"/>
  <c r="K46" i="5"/>
  <c r="C37" i="6"/>
  <c r="Q37" i="6"/>
  <c r="D37" i="6"/>
  <c r="R37" i="6"/>
  <c r="E37" i="6"/>
  <c r="S37" i="6"/>
  <c r="F37" i="6"/>
  <c r="M37" i="6"/>
  <c r="N37" i="6"/>
  <c r="O37" i="6"/>
  <c r="P37" i="6"/>
  <c r="G37" i="6"/>
  <c r="H37" i="6"/>
  <c r="I37" i="6"/>
  <c r="J37" i="6"/>
  <c r="K37" i="6"/>
  <c r="L37" i="6"/>
  <c r="J44" i="6"/>
  <c r="K44" i="6"/>
  <c r="L44" i="6"/>
  <c r="M44" i="6"/>
  <c r="N44" i="6"/>
  <c r="D44" i="6"/>
  <c r="O44" i="6"/>
  <c r="P44" i="6"/>
  <c r="Q44" i="6"/>
  <c r="R44" i="6"/>
  <c r="S44" i="6"/>
  <c r="C44" i="6"/>
  <c r="E44" i="6"/>
  <c r="F44" i="6"/>
  <c r="G44" i="6"/>
  <c r="H44" i="6"/>
  <c r="I44" i="6"/>
  <c r="C51" i="6"/>
  <c r="Q51" i="6"/>
  <c r="D51" i="6"/>
  <c r="R51" i="6"/>
  <c r="E51" i="6"/>
  <c r="S51" i="6"/>
  <c r="F51" i="6"/>
  <c r="K51" i="6"/>
  <c r="L51" i="6"/>
  <c r="M51" i="6"/>
  <c r="N51" i="6"/>
  <c r="O51" i="6"/>
  <c r="P51" i="6"/>
  <c r="G51" i="6"/>
  <c r="H51" i="6"/>
  <c r="I51" i="6"/>
  <c r="J51" i="6"/>
  <c r="O45" i="5"/>
  <c r="C45" i="5"/>
  <c r="R45" i="5"/>
  <c r="H45" i="5"/>
  <c r="K45" i="5"/>
  <c r="P45" i="5"/>
  <c r="Q45" i="5"/>
  <c r="D45" i="5"/>
  <c r="S45" i="5"/>
  <c r="E45" i="5"/>
  <c r="J45" i="5"/>
  <c r="F45" i="5"/>
  <c r="G45" i="5"/>
  <c r="I45" i="5"/>
  <c r="L45" i="5"/>
  <c r="M45" i="5"/>
  <c r="N45" i="5"/>
  <c r="F36" i="6"/>
  <c r="G36" i="6"/>
  <c r="H36" i="6"/>
  <c r="I36" i="6"/>
  <c r="J36" i="6"/>
  <c r="L36" i="6"/>
  <c r="S36" i="6"/>
  <c r="M36" i="6"/>
  <c r="N36" i="6"/>
  <c r="O36" i="6"/>
  <c r="P36" i="6"/>
  <c r="Q36" i="6"/>
  <c r="R36" i="6"/>
  <c r="C36" i="6"/>
  <c r="D36" i="6"/>
  <c r="E36" i="6"/>
  <c r="K36" i="6"/>
  <c r="F50" i="6"/>
  <c r="G50" i="6"/>
  <c r="H50" i="6"/>
  <c r="I50" i="6"/>
  <c r="J50" i="6"/>
  <c r="Q50" i="6"/>
  <c r="K50" i="6"/>
  <c r="L50" i="6"/>
  <c r="M50" i="6"/>
  <c r="N50" i="6"/>
  <c r="O50" i="6"/>
  <c r="P50" i="6"/>
  <c r="C50" i="6"/>
  <c r="D50" i="6"/>
  <c r="E50" i="6"/>
  <c r="R50" i="6"/>
  <c r="S50" i="6"/>
  <c r="K32" i="6"/>
  <c r="D32" i="6"/>
  <c r="F32" i="6"/>
  <c r="H32" i="6"/>
  <c r="I32" i="6"/>
  <c r="L32" i="6"/>
  <c r="R32" i="6"/>
  <c r="M32" i="6"/>
  <c r="N32" i="6"/>
  <c r="O32" i="6"/>
  <c r="P32" i="6"/>
  <c r="C32" i="6"/>
  <c r="Q32" i="6"/>
  <c r="E32" i="6"/>
  <c r="S32" i="6"/>
  <c r="G32" i="6"/>
  <c r="J32" i="6"/>
  <c r="H33" i="5"/>
  <c r="M33" i="5"/>
  <c r="Q33" i="5"/>
  <c r="E33" i="5"/>
  <c r="G33" i="5"/>
  <c r="I33" i="5"/>
  <c r="K33" i="5"/>
  <c r="L33" i="5"/>
  <c r="O33" i="5"/>
  <c r="P33" i="5"/>
  <c r="R33" i="5"/>
  <c r="J33" i="5"/>
  <c r="N33" i="5"/>
  <c r="C33" i="5"/>
  <c r="F33" i="5"/>
  <c r="D33" i="5"/>
  <c r="S33" i="5"/>
  <c r="N31" i="6"/>
  <c r="P31" i="6"/>
  <c r="S31" i="6"/>
  <c r="J31" i="6"/>
  <c r="M31" i="6"/>
  <c r="O31" i="6"/>
  <c r="G31" i="6"/>
  <c r="I31" i="6"/>
  <c r="K31" i="6"/>
  <c r="C31" i="6"/>
  <c r="Q31" i="6"/>
  <c r="D31" i="6"/>
  <c r="R31" i="6"/>
  <c r="E31" i="6"/>
  <c r="F31" i="6"/>
  <c r="H31" i="6"/>
  <c r="L31" i="6"/>
  <c r="H33" i="6"/>
  <c r="I33" i="6"/>
  <c r="J33" i="6"/>
  <c r="M33" i="6"/>
  <c r="D33" i="6"/>
  <c r="F33" i="6"/>
  <c r="G33" i="6"/>
  <c r="K33" i="6"/>
  <c r="L33" i="6"/>
  <c r="N33" i="6"/>
  <c r="O33" i="6"/>
  <c r="Q33" i="6"/>
  <c r="R33" i="6"/>
  <c r="S33" i="6"/>
  <c r="P33" i="6"/>
  <c r="C33" i="6"/>
  <c r="E33" i="6"/>
  <c r="C30" i="5"/>
  <c r="Q30" i="5"/>
  <c r="I30" i="5"/>
  <c r="M30" i="5"/>
  <c r="O30" i="5"/>
  <c r="P30" i="5"/>
  <c r="D30" i="5"/>
  <c r="R30" i="5"/>
  <c r="G30" i="5"/>
  <c r="J30" i="5"/>
  <c r="K30" i="5"/>
  <c r="E30" i="5"/>
  <c r="S30" i="5"/>
  <c r="F30" i="5"/>
  <c r="N30" i="5"/>
  <c r="H30" i="5"/>
  <c r="L30" i="5"/>
  <c r="N31" i="5"/>
  <c r="D31" i="5"/>
  <c r="O31" i="5"/>
  <c r="Q31" i="5"/>
  <c r="E31" i="5"/>
  <c r="J31" i="5"/>
  <c r="P31" i="5"/>
  <c r="C31" i="5"/>
  <c r="R31" i="5"/>
  <c r="S31" i="5"/>
  <c r="F31" i="5"/>
  <c r="H31" i="5"/>
  <c r="L31" i="5"/>
  <c r="G31" i="5"/>
  <c r="I31" i="5"/>
  <c r="K31" i="5"/>
  <c r="M31" i="5"/>
  <c r="E34" i="5"/>
  <c r="S34" i="5"/>
  <c r="L34" i="5"/>
  <c r="C34" i="5"/>
  <c r="R34" i="5"/>
  <c r="F34" i="5"/>
  <c r="G34" i="5"/>
  <c r="H34" i="5"/>
  <c r="I34" i="5"/>
  <c r="O34" i="5"/>
  <c r="P34" i="5"/>
  <c r="J34" i="5"/>
  <c r="K34" i="5"/>
  <c r="M34" i="5"/>
  <c r="N34" i="5"/>
  <c r="Q34" i="5"/>
  <c r="D34" i="5"/>
  <c r="K32" i="5"/>
  <c r="N32" i="5"/>
  <c r="R32" i="5"/>
  <c r="E32" i="5"/>
  <c r="L32" i="5"/>
  <c r="C32" i="5"/>
  <c r="F32" i="5"/>
  <c r="M32" i="5"/>
  <c r="D32" i="5"/>
  <c r="G32" i="5"/>
  <c r="H32" i="5"/>
  <c r="O32" i="5"/>
  <c r="P32" i="5"/>
  <c r="Q32" i="5"/>
  <c r="S32" i="5"/>
  <c r="J32" i="5"/>
  <c r="I32" i="5"/>
  <c r="C30" i="6"/>
  <c r="Q30" i="6"/>
  <c r="D30" i="6"/>
  <c r="R30" i="6"/>
  <c r="S30" i="6"/>
  <c r="E30" i="6"/>
  <c r="F30" i="6"/>
  <c r="G30" i="6"/>
  <c r="H30" i="6"/>
  <c r="I30" i="6"/>
  <c r="J30" i="6"/>
  <c r="L30" i="6"/>
  <c r="M30" i="6"/>
  <c r="N30" i="6"/>
  <c r="O30" i="6"/>
  <c r="P30" i="6"/>
  <c r="K30" i="6"/>
  <c r="E34" i="6"/>
  <c r="S34" i="6"/>
  <c r="G34" i="6"/>
  <c r="L34" i="6"/>
  <c r="F34" i="6"/>
  <c r="O34" i="6"/>
  <c r="Q34" i="6"/>
  <c r="R34" i="6"/>
  <c r="J34" i="6"/>
  <c r="N34" i="6"/>
  <c r="P34" i="6"/>
  <c r="H34" i="6"/>
  <c r="I34" i="6"/>
  <c r="K34" i="6"/>
  <c r="C34" i="6"/>
  <c r="D34" i="6"/>
  <c r="M34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<sst xmlns="http://schemas.openxmlformats.org/spreadsheetml/2006/main" count="155" uniqueCount="56">
  <si>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</si>
  <si>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</si>
  <si>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</si>
  <si>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</si>
  <si>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</si>
  <si>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</si>
  <si>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</si>
  <si>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</si>
  <si>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</si>
  <si>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</si>
  <si>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</si>
  <si>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</si>
  <si>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</si>
  <si>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</si>
  <si>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</si>
  <si>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</si>
  <si>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</si>
  <si>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</si>
  <si>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</si>
  <si>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</si>
  <si>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</si>
  <si>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</si>
  <si>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</si>
  <si>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</si>
  <si>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</si>
  <si>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</si>
  <si>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</si>
  <si>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</si>
  <si>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</si>
  <si>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</si>
  <si>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</si>
  <si>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</si>
  <si>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</si>
  <si>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</si>
  <si>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</si>
  <si>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</si>
  <si>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</si>
  <si>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</si>
  <si>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</si>
  <si>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</si>
  <si>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</si>
  <si>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</si>
  <si>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</si>
  <si>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</si>
  <si>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</si>
  <si>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</si>
  <si>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</si>
  <si>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</si>
  <si>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</si>
  <si>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</si>
  <si>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</si>
  <si>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</si>
  <si>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</si>
  <si>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</si>
  <si>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VD13 - Sous-Barme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</si>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</sst>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3" workbookViewId="0">
      <selection activeCell="C14" sqref="C1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42272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10</v>
      </c>
      <c r="D11" s="8"/>
      <c r="E11" s="8"/>
      <c r="F11" s="8"/>
      <c r="G11" s="8"/>
      <c r="H11" s="8"/>
      <c r="I11" s="8"/>
      <c r="J11" s="8">
        <v>6</v>
      </c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3</v>
      </c>
      <c r="D12" s="8"/>
      <c r="E12" s="8"/>
      <c r="F12" s="8"/>
      <c r="G12" s="8"/>
      <c r="H12" s="8"/>
      <c r="I12" s="8"/>
      <c r="J12" s="8">
        <v>1</v>
      </c>
      <c r="K12" s="8">
        <v>7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11</v>
      </c>
      <c r="D13" s="8"/>
      <c r="E13" s="8"/>
      <c r="F13" s="8"/>
      <c r="G13" s="8"/>
      <c r="H13" s="8"/>
      <c r="I13" s="8"/>
      <c r="J13" s="8"/>
      <c r="K13" s="8">
        <v>7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7</v>
      </c>
      <c r="D14" s="8"/>
      <c r="E14" s="8"/>
      <c r="F14" s="8"/>
      <c r="G14" s="8"/>
      <c r="H14" s="8"/>
      <c r="I14" s="8"/>
      <c r="J14" s="8">
        <v>1</v>
      </c>
      <c r="K14" s="8">
        <v>5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11</v>
      </c>
      <c r="D15" s="8"/>
      <c r="E15" s="8">
        <v>1</v>
      </c>
      <c r="F15" s="8"/>
      <c r="G15" s="8"/>
      <c r="H15" s="8"/>
      <c r="I15" s="8"/>
      <c r="J15" s="8">
        <v>1</v>
      </c>
      <c r="K15" s="8">
        <v>7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13</v>
      </c>
      <c r="D16" s="8">
        <v>1</v>
      </c>
      <c r="E16" s="8">
        <v>1</v>
      </c>
      <c r="F16" s="8"/>
      <c r="G16" s="8"/>
      <c r="H16" s="8"/>
      <c r="I16" s="8"/>
      <c r="J16" s="8">
        <v>2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11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22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19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13</v>
      </c>
      <c r="D20" s="8"/>
      <c r="E20" s="8">
        <v>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4</v>
      </c>
      <c r="D22" s="8"/>
      <c r="E22" s="8">
        <v>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5</v>
      </c>
      <c r="D23" s="8"/>
      <c r="E23" s="8">
        <v>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3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>
        <v>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138</v>
      </c>
      <c r="D54" s="12">
        <f t="shared" ref="D54:S54" si="0">SUM(D9:D51)</f>
        <v>1</v>
      </c>
      <c r="E54" s="12">
        <f t="shared" si="0"/>
        <v>6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11</v>
      </c>
      <c r="K54" s="12">
        <f t="shared" si="0"/>
        <v>26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182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197.1</v>
      </c>
      <c r="D55" s="20">
        <f t="shared" ref="D55:S55" si="3">ROUND(D54/$B$6, 1)</f>
        <v>1.4</v>
      </c>
      <c r="E55" s="20">
        <f t="shared" si="3"/>
        <v>8.6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15.7</v>
      </c>
      <c r="K55" s="20">
        <f t="shared" si="3"/>
        <v>37.1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260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21.68</v>
      </c>
      <c r="D56" s="22">
        <f>ROUND('Calcul surface terriere'!D53, 2)</f>
        <v>0.11</v>
      </c>
      <c r="E56" s="22">
        <f>ROUND('Calcul surface terriere'!E53, 2)</f>
        <v>1.46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</v>
      </c>
      <c r="J56" s="22">
        <f>ROUND('Calcul surface terriere'!J53, 2)</f>
        <v>0.57999999999999996</v>
      </c>
      <c r="K56" s="22">
        <f>ROUND('Calcul surface terriere'!K53, 2)</f>
        <v>1.63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25.5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30.97</v>
      </c>
      <c r="D57" s="22">
        <f>ROUND('Calcul surface terriere'!D54, 2)</f>
        <v>0.16</v>
      </c>
      <c r="E57" s="22">
        <f>ROUND('Calcul surface terriere'!E54, 2)</f>
        <v>2.09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</v>
      </c>
      <c r="J57" s="22">
        <f>ROUND('Calcul surface terriere'!J54, 2)</f>
        <v>0.83</v>
      </c>
      <c r="K57" s="22">
        <f>ROUND('Calcul surface terriere'!K54, 2)</f>
        <v>2.3199999999999998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36.4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85</v>
      </c>
      <c r="D58" s="24">
        <f>ROUND(100 * 'Calcul surface terriere'!D55,0)</f>
        <v>0</v>
      </c>
      <c r="E58" s="24">
        <f>ROUND(100 * 'Calcul surface terriere'!E55,0)</f>
        <v>6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2</v>
      </c>
      <c r="K58" s="24">
        <f>ROUND(100 * 'Calcul surface terriere'!K55,0)</f>
        <v>6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253.5</v>
      </c>
      <c r="D59" s="26">
        <f>ROUND('Calcul volume sur pied'!D53, 1)</f>
        <v>1.2</v>
      </c>
      <c r="E59" s="26">
        <f>ROUND('Calcul volume sur pied'!E53, 1)</f>
        <v>18.100000000000001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</v>
      </c>
      <c r="J59" s="26">
        <f>ROUND('Calcul volume sur pied'!J53, 1)</f>
        <v>5.4</v>
      </c>
      <c r="K59" s="26">
        <f>ROUND('Calcul volume sur pied'!K53, 1)</f>
        <v>15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293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362.2</v>
      </c>
      <c r="D60" s="26">
        <f>ROUND('Calcul volume sur pied'!D54, 1)</f>
        <v>1.7</v>
      </c>
      <c r="E60" s="26">
        <f>ROUND('Calcul volume sur pied'!E54, 1)</f>
        <v>25.8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</v>
      </c>
      <c r="J60" s="26">
        <f>ROUND('Calcul volume sur pied'!J54, 1)</f>
        <v>7.7</v>
      </c>
      <c r="K60" s="26">
        <f>ROUND('Calcul volume sur pied'!K54, 1)</f>
        <v>21.5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419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86</v>
      </c>
      <c r="D61" s="24">
        <f>ROUND(100 * 'Calcul volume sur pied'!D55, 0)</f>
        <v>0</v>
      </c>
      <c r="E61" s="24">
        <f>ROUND(100 * 'Calcul volume sur pied'!E55, 0)</f>
        <v>6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2</v>
      </c>
      <c r="K61" s="24">
        <f>ROUND(100 * 'Calcul volume sur pied'!K55, 0)</f>
        <v>5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14.285714285714286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8.5714285714285712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4.2857142857142856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1.4285714285714286</v>
      </c>
      <c r="K12" s="8">
        <f>'Protocole Inventaire'!K12/$B$6</f>
        <v>10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15.714285714285715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10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1.4285714285714286</v>
      </c>
      <c r="K14" s="8">
        <f>'Protocole Inventaire'!K14/$B$6</f>
        <v>7.1428571428571432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15.714285714285715</v>
      </c>
      <c r="D15" s="8">
        <f>'Protocole Inventaire'!D15/$B$6</f>
        <v>0</v>
      </c>
      <c r="E15" s="8">
        <f>'Protocole Inventaire'!E15/$B$6</f>
        <v>1.4285714285714286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1.4285714285714286</v>
      </c>
      <c r="K15" s="8">
        <f>'Protocole Inventaire'!K15/$B$6</f>
        <v>10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18.571428571428573</v>
      </c>
      <c r="D16" s="8">
        <f>'Protocole Inventaire'!D16/$B$6</f>
        <v>1.4285714285714286</v>
      </c>
      <c r="E16" s="8">
        <f>'Protocole Inventaire'!E16/$B$6</f>
        <v>1.4285714285714286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2.8571428571428572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15.714285714285715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31.428571428571431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27.142857142857146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18.571428571428573</v>
      </c>
      <c r="D20" s="8">
        <f>'Protocole Inventaire'!D20/$B$6</f>
        <v>0</v>
      </c>
      <c r="E20" s="8">
        <f>'Protocole Inventaire'!E20/$B$6</f>
        <v>1.4285714285714286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7.1428571428571432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5.7142857142857144</v>
      </c>
      <c r="D22" s="8">
        <f>'Protocole Inventaire'!D22/$B$6</f>
        <v>0</v>
      </c>
      <c r="E22" s="8">
        <f>'Protocole Inventaire'!E22/$B$6</f>
        <v>1.4285714285714286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7.1428571428571432</v>
      </c>
      <c r="D23" s="8">
        <f>'Protocole Inventaire'!D23/$B$6</f>
        <v>0</v>
      </c>
      <c r="E23" s="8">
        <f>'Protocole Inventaire'!E23/$B$6</f>
        <v>1.4285714285714286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4.2857142857142856</v>
      </c>
      <c r="D24" s="8">
        <f>'Protocole Inventaire'!D24/$B$6</f>
        <v>0</v>
      </c>
      <c r="E24" s="8">
        <f>'Protocole Inventaire'!E24/$B$6</f>
        <v>1.4285714285714286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1.4285714285714286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0.25446900494077318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0.15268140296446395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0.11403981332530949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3.8013271108436497E-2</v>
      </c>
      <c r="K12" s="8">
        <f>'Protocole Inventaire'!K12*($A12/200)^2*PI()</f>
        <v>0.26609289775905548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0.58402207430234254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0.3716504109196726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0.49480084294039239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7.0685834705770348E-2</v>
      </c>
      <c r="K14" s="8">
        <f>'Protocole Inventaire'!K14*($A14/200)^2*PI()</f>
        <v>0.35342917352885167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0.99871230457619542</v>
      </c>
      <c r="D15" s="8">
        <f>'Protocole Inventaire'!D15*($A15/200)^2*PI()</f>
        <v>0</v>
      </c>
      <c r="E15" s="8">
        <f>'Protocole Inventaire'!E15*($A15/200)^2*PI()</f>
        <v>9.0792027688745044E-2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9.0792027688745044E-2</v>
      </c>
      <c r="K15" s="8">
        <f>'Protocole Inventaire'!K15*($A15/200)^2*PI()</f>
        <v>0.6355441938212153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1.47434943232969</v>
      </c>
      <c r="D16" s="8">
        <f>'Protocole Inventaire'!D16*($A16/200)^2*PI()</f>
        <v>0.11341149479459153</v>
      </c>
      <c r="E16" s="8">
        <f>'Protocole Inventaire'!E16*($A16/200)^2*PI()</f>
        <v>0.11341149479459153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0.22682298958918307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1.5239865962564083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3.6561855302478019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3.7306412761378791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2.9772873578070471</v>
      </c>
      <c r="D20" s="8">
        <f>'Protocole Inventaire'!D20*($A20/200)^2*PI()</f>
        <v>0</v>
      </c>
      <c r="E20" s="8">
        <f>'Protocole Inventaire'!E20*($A20/200)^2*PI()</f>
        <v>0.22902210444669593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1.321039710834508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1.2076282160399165</v>
      </c>
      <c r="D22" s="8">
        <f>'Protocole Inventaire'!D22*($A22/200)^2*PI()</f>
        <v>0</v>
      </c>
      <c r="E22" s="8">
        <f>'Protocole Inventaire'!E22*($A22/200)^2*PI()</f>
        <v>0.30190705400997914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1.7105971998796428</v>
      </c>
      <c r="D23" s="8">
        <f>'Protocole Inventaire'!D23*($A23/200)^2*PI()</f>
        <v>0</v>
      </c>
      <c r="E23" s="8">
        <f>'Protocole Inventaire'!E23*($A23/200)^2*PI()</f>
        <v>0.34211943997592853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1.1545353001942489</v>
      </c>
      <c r="D24" s="8">
        <f>'Protocole Inventaire'!D24*($A24/200)^2*PI()</f>
        <v>0</v>
      </c>
      <c r="E24" s="8">
        <f>'Protocole Inventaire'!E24*($A24/200)^2*PI()</f>
        <v>0.38484510006474959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0.4778362426110076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21.680130902423162</v>
      </c>
      <c r="D53">
        <f t="shared" ref="D53:S53" si="0">SUM(D9:D51)</f>
        <v>0.11341149479459153</v>
      </c>
      <c r="E53">
        <f t="shared" si="0"/>
        <v>1.4620972209806897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0.57899552605659887</v>
      </c>
      <c r="K53">
        <f t="shared" si="0"/>
        <v>1.6267166760287952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25.461351820283838</v>
      </c>
    </row>
    <row r="54" spans="1:20" x14ac:dyDescent="0.25">
      <c r="A54" t="s">
        <v>49</v>
      </c>
      <c r="B54" t="s">
        <v>30</v>
      </c>
      <c r="C54">
        <f>C53/$B$6</f>
        <v>30.971615574890233</v>
      </c>
      <c r="D54">
        <f t="shared" ref="D54:S54" si="1">D53/$B$6</f>
        <v>0.16201642113513076</v>
      </c>
      <c r="E54">
        <f t="shared" si="1"/>
        <v>2.0887103156866997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0.82713646579514133</v>
      </c>
      <c r="K54">
        <f t="shared" si="1"/>
        <v>2.3238809657554218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36.373359743262625</v>
      </c>
    </row>
    <row r="55" spans="1:20" x14ac:dyDescent="0.25">
      <c r="A55" t="s">
        <v>49</v>
      </c>
      <c r="B55" t="s">
        <v>50</v>
      </c>
      <c r="C55">
        <f>C54/$T54</f>
        <v>0.85149174542852213</v>
      </c>
      <c r="D55">
        <f t="shared" ref="D55:S55" si="2">D54/$T54</f>
        <v>4.4542605433951091E-3</v>
      </c>
      <c r="E55">
        <f t="shared" si="2"/>
        <v>5.7424178861387364E-2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2.2740172247859243E-2</v>
      </c>
      <c r="K55">
        <f t="shared" si="2"/>
        <v>6.3889642918836226E-2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1.7999999999999998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1.08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0.86999999999999988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0.28999999999999998</v>
      </c>
      <c r="K12" s="8">
        <f>'Protocole Inventaire'!K12*$B12</f>
        <v>2.0299999999999998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5.0600000000000005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3.22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4.6900000000000004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0.67</v>
      </c>
      <c r="K14" s="8">
        <f>'Protocole Inventaire'!K14*$B14</f>
        <v>3.35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10.120000000000001</v>
      </c>
      <c r="D15" s="8">
        <f>'Protocole Inventaire'!D15*$B15</f>
        <v>0</v>
      </c>
      <c r="E15" s="8">
        <f>'Protocole Inventaire'!E15*$B15</f>
        <v>0.92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0.92</v>
      </c>
      <c r="K15" s="8">
        <f>'Protocole Inventaire'!K15*$B15</f>
        <v>6.44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15.73</v>
      </c>
      <c r="D16" s="8">
        <f>'Protocole Inventaire'!D16*$B16</f>
        <v>1.21</v>
      </c>
      <c r="E16" s="8">
        <f>'Protocole Inventaire'!E16*$B16</f>
        <v>1.21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2.42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17.16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42.46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44.65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36.270000000000003</v>
      </c>
      <c r="D20" s="8">
        <f>'Protocole Inventaire'!D20*$B20</f>
        <v>0</v>
      </c>
      <c r="E20" s="8">
        <f>'Protocole Inventaire'!E20*$B20</f>
        <v>2.79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16.350000000000001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15.2</v>
      </c>
      <c r="D22" s="8">
        <f>'Protocole Inventaire'!D22*$B22</f>
        <v>0</v>
      </c>
      <c r="E22" s="8">
        <f>'Protocole Inventaire'!E22*$B22</f>
        <v>3.8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21.85</v>
      </c>
      <c r="D23" s="8">
        <f>'Protocole Inventaire'!D23*$B23</f>
        <v>0</v>
      </c>
      <c r="E23" s="8">
        <f>'Protocole Inventaire'!E23*$B23</f>
        <v>4.37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14.97</v>
      </c>
      <c r="D24" s="8">
        <f>'Protocole Inventaire'!D24*$B24</f>
        <v>0</v>
      </c>
      <c r="E24" s="8">
        <f>'Protocole Inventaire'!E24*$B24</f>
        <v>4.99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6.34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253.52</v>
      </c>
      <c r="D53">
        <f t="shared" ref="D53:S53" si="0">SUM(D9:D51)</f>
        <v>1.21</v>
      </c>
      <c r="E53">
        <f t="shared" si="0"/>
        <v>18.079999999999998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5.38</v>
      </c>
      <c r="K53">
        <f t="shared" si="0"/>
        <v>15.04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293.23</v>
      </c>
    </row>
    <row r="54" spans="1:20" x14ac:dyDescent="0.25">
      <c r="A54" t="s">
        <v>53</v>
      </c>
      <c r="B54" t="s">
        <v>30</v>
      </c>
      <c r="C54">
        <f>C53/$B$6</f>
        <v>362.17142857142863</v>
      </c>
      <c r="D54">
        <f t="shared" ref="D54:S54" si="1">D53/$B$6</f>
        <v>1.7285714285714286</v>
      </c>
      <c r="E54">
        <f t="shared" si="1"/>
        <v>25.828571428571429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7.6857142857142859</v>
      </c>
      <c r="K54">
        <f t="shared" si="1"/>
        <v>21.485714285714288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418.90000000000009</v>
      </c>
    </row>
    <row r="55" spans="1:20" x14ac:dyDescent="0.25">
      <c r="A55" t="s">
        <v>53</v>
      </c>
      <c r="B55" t="s">
        <v>50</v>
      </c>
      <c r="C55">
        <f>C54/$T54</f>
        <v>0.86457729427411922</v>
      </c>
      <c r="D55">
        <f t="shared" ref="D55:S55" si="2">D54/$T54</f>
        <v>4.1264536370766965E-3</v>
      </c>
      <c r="E55">
        <f t="shared" si="2"/>
        <v>6.1658084097807167E-2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1.8347372369812088E-2</v>
      </c>
      <c r="K55">
        <f t="shared" si="2"/>
        <v>5.1290795621184729E-2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2025-11-24T10:43:03Z</dcterms:modified>
</cp:coreProperties>
</file>