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01_WA_Bannwald_Vaettis_2021\02_WA_2013\"/>
    </mc:Choice>
  </mc:AlternateContent>
  <xr:revisionPtr revIDLastSave="0" documentId="13_ncr:1_{5CADB12F-5063-42CD-86C5-BAB13AAD9FB8}" xr6:coauthVersionLast="47" xr6:coauthVersionMax="47" xr10:uidLastSave="{00000000-0000-0000-0000-000000000000}"/>
  <bookViews>
    <workbookView xWindow="-120" yWindow="-120" windowWidth="29040" windowHeight="157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<sst xmlns="http://schemas.openxmlformats.org/spreadsheetml/2006/main" count="154" uniqueCount="51">
  <si>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</si>
  <si>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</si>
  <si>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</si>
  <si>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</si>
  <si>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</si>
  <si>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</si>
  <si>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</si>
  <si>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</si>
  <si>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</si>
  <si>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</si>
  <si>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</si>
  <si>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</si>
  <si>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</si>
  <si>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</si>
  <si>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</si>
  <si>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</si>
  <si>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</si>
  <si>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</si>
  <si>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</si>
  <si>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</si>
  <si>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</si>
  <si>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</si>
  <si>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</si>
  <si>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</si>
  <si>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</si>
  <si>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</si>
  <si>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</si>
  <si>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</si>
  <si>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</si>
  <si>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</si>
  <si>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</si>
  <si>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</si>
  <si>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</si>
  <si>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</si>
  <si>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</si>
  <si>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</si>
  <si>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</si>
  <si>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</si>
  <si>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</si>
  <si>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</si>
  <si>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</si>
  <si>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</si>
  <si>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</si>
  <si>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</si>
  <si>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</si>
  <si>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</si>
  <si>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</si>
  <si>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</si>
  <si>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</si>
  <si>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</si>
  <si>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Bannwald Vättis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</si>
</sst>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S13" sqref="S13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37622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0.9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/>
      <c r="D11" s="8">
        <v>6</v>
      </c>
      <c r="E11" s="8"/>
      <c r="F11" s="8"/>
      <c r="G11" s="8"/>
      <c r="H11" s="8"/>
      <c r="I11" s="8">
        <v>3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1</v>
      </c>
      <c r="D12" s="8">
        <v>1</v>
      </c>
      <c r="E12" s="8"/>
      <c r="F12" s="8"/>
      <c r="G12" s="8"/>
      <c r="H12" s="8"/>
      <c r="I12" s="8">
        <v>16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2</v>
      </c>
      <c r="D13" s="8">
        <v>3</v>
      </c>
      <c r="E13" s="8"/>
      <c r="F13" s="8"/>
      <c r="G13" s="8"/>
      <c r="H13" s="8"/>
      <c r="I13" s="8">
        <v>18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4</v>
      </c>
      <c r="D14" s="8">
        <v>1</v>
      </c>
      <c r="E14" s="8"/>
      <c r="F14" s="8"/>
      <c r="G14" s="8"/>
      <c r="H14" s="8"/>
      <c r="I14" s="8">
        <v>23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10</v>
      </c>
      <c r="D15" s="8">
        <v>2</v>
      </c>
      <c r="E15" s="8">
        <v>1</v>
      </c>
      <c r="F15" s="8"/>
      <c r="G15" s="8"/>
      <c r="H15" s="8"/>
      <c r="I15" s="8">
        <v>10</v>
      </c>
      <c r="J15" s="8"/>
      <c r="K15" s="8"/>
      <c r="L15" s="8"/>
      <c r="M15" s="8"/>
      <c r="N15" s="8"/>
      <c r="O15" s="8">
        <v>1</v>
      </c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10</v>
      </c>
      <c r="D16" s="8">
        <v>3</v>
      </c>
      <c r="E16" s="8">
        <v>1</v>
      </c>
      <c r="F16" s="8"/>
      <c r="G16" s="8"/>
      <c r="H16" s="8"/>
      <c r="I16" s="8">
        <v>7</v>
      </c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13</v>
      </c>
      <c r="D17" s="8">
        <v>4</v>
      </c>
      <c r="E17" s="8">
        <v>2</v>
      </c>
      <c r="F17" s="8"/>
      <c r="G17" s="8"/>
      <c r="H17" s="8"/>
      <c r="I17" s="8">
        <v>8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12</v>
      </c>
      <c r="D18" s="8">
        <v>5</v>
      </c>
      <c r="E18" s="8"/>
      <c r="F18" s="8"/>
      <c r="G18" s="8"/>
      <c r="H18" s="8"/>
      <c r="I18" s="8">
        <v>3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15</v>
      </c>
      <c r="D19" s="8">
        <v>3</v>
      </c>
      <c r="E19" s="8">
        <v>1</v>
      </c>
      <c r="F19" s="8"/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9</v>
      </c>
      <c r="D20" s="8">
        <v>2</v>
      </c>
      <c r="E20" s="8">
        <v>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10</v>
      </c>
      <c r="D21" s="8">
        <v>1</v>
      </c>
      <c r="E21" s="8">
        <v>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6</v>
      </c>
      <c r="D22" s="8">
        <v>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>
        <v>2</v>
      </c>
      <c r="D23" s="8">
        <v>3</v>
      </c>
      <c r="E23" s="8">
        <v>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>
        <v>4</v>
      </c>
      <c r="D24" s="8">
        <v>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>
        <v>3</v>
      </c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101</v>
      </c>
      <c r="D54" s="12">
        <f t="shared" ref="D54:S54" si="0">SUM(D9:D51)</f>
        <v>44</v>
      </c>
      <c r="E54" s="12">
        <f t="shared" si="0"/>
        <v>9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89</v>
      </c>
      <c r="J54" s="12">
        <f t="shared" si="0"/>
        <v>0</v>
      </c>
      <c r="K54" s="12">
        <f t="shared" si="0"/>
        <v>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1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245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112.2</v>
      </c>
      <c r="D55" s="20">
        <f t="shared" ref="D55:S55" si="3">ROUND(D54/$B$6, 1)</f>
        <v>48.9</v>
      </c>
      <c r="E55" s="20">
        <f t="shared" si="3"/>
        <v>10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98.9</v>
      </c>
      <c r="J55" s="20">
        <f t="shared" si="3"/>
        <v>0</v>
      </c>
      <c r="K55" s="20">
        <f t="shared" si="3"/>
        <v>1.1000000000000001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1.1000000000000001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272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19.239999999999998</v>
      </c>
      <c r="D56" s="22">
        <f>ROUND('Berechnungen Grundflaeche'!D53, 2)</f>
        <v>9.08</v>
      </c>
      <c r="E56" s="22">
        <f>ROUND('Berechnungen Grundflaeche'!E53, 2)</f>
        <v>1.86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6.77</v>
      </c>
      <c r="J56" s="22">
        <f>ROUND('Berechnungen Grundflaeche'!J53, 2)</f>
        <v>0</v>
      </c>
      <c r="K56" s="22">
        <f>ROUND('Berechnungen Grundflaeche'!K53, 2)</f>
        <v>0.11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0.09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37.1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21.38</v>
      </c>
      <c r="D57" s="22">
        <f>ROUND('Berechnungen Grundflaeche'!D54, 2)</f>
        <v>10.09</v>
      </c>
      <c r="E57" s="22">
        <f>ROUND('Berechnungen Grundflaeche'!E54, 2)</f>
        <v>2.06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7.52</v>
      </c>
      <c r="J57" s="22">
        <f>ROUND('Berechnungen Grundflaeche'!J54, 2)</f>
        <v>0</v>
      </c>
      <c r="K57" s="22">
        <f>ROUND('Berechnungen Grundflaeche'!K54, 2)</f>
        <v>0.13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41.3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52</v>
      </c>
      <c r="D58" s="24">
        <f>ROUND(100 * 'Berechnungen Grundflaeche'!D55,0)</f>
        <v>24</v>
      </c>
      <c r="E58" s="24">
        <f>ROUND(100 * 'Berechnungen Grundflaeche'!E55,0)</f>
        <v>5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18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213.1</v>
      </c>
      <c r="D59" s="26">
        <f>ROUND('Berechnungen Vorrat'!D53, 1)</f>
        <v>100.7</v>
      </c>
      <c r="E59" s="26">
        <f>ROUND('Berechnungen Vorrat'!E53, 1)</f>
        <v>20.7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67.5</v>
      </c>
      <c r="J59" s="26">
        <f>ROUND('Berechnungen Vorrat'!J53, 1)</f>
        <v>0</v>
      </c>
      <c r="K59" s="26">
        <f>ROUND('Berechnungen Vorrat'!K53, 1)</f>
        <v>1.2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0.9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404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236.8</v>
      </c>
      <c r="D60" s="26">
        <f>ROUND('Berechnungen Vorrat'!D54, 1)</f>
        <v>111.9</v>
      </c>
      <c r="E60" s="26">
        <f>ROUND('Berechnungen Vorrat'!E54, 1)</f>
        <v>23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75</v>
      </c>
      <c r="J60" s="26">
        <f>ROUND('Berechnungen Vorrat'!J54, 1)</f>
        <v>0</v>
      </c>
      <c r="K60" s="26">
        <f>ROUND('Berechnungen Vorrat'!K54, 1)</f>
        <v>1.3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1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449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53</v>
      </c>
      <c r="D61" s="24">
        <f>ROUND(100 * 'Berechnungen Vorrat'!D55, 0)</f>
        <v>25</v>
      </c>
      <c r="E61" s="24">
        <f>ROUND(100 * 'Berechnungen Vorrat'!E55, 0)</f>
        <v>5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17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0</v>
      </c>
      <c r="D11" s="8">
        <f>Kluppierungsprotokoll!D11/$B$6</f>
        <v>6.6666666666666661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3.333333333333333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1.1111111111111112</v>
      </c>
      <c r="D12" s="8">
        <f>Kluppierungsprotokoll!D12/$B$6</f>
        <v>1.1111111111111112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17.777777777777779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2.2222222222222223</v>
      </c>
      <c r="D13" s="8">
        <f>Kluppierungsprotokoll!D13/$B$6</f>
        <v>3.333333333333333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4.4444444444444446</v>
      </c>
      <c r="D14" s="8">
        <f>Kluppierungsprotokoll!D14/$B$6</f>
        <v>1.1111111111111112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25.555555555555554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11.111111111111111</v>
      </c>
      <c r="D15" s="8">
        <f>Kluppierungsprotokoll!D15/$B$6</f>
        <v>2.2222222222222223</v>
      </c>
      <c r="E15" s="8">
        <f>Kluppierungsprotokoll!E15/$B$6</f>
        <v>1.1111111111111112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11.111111111111111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1.1111111111111112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11.111111111111111</v>
      </c>
      <c r="D16" s="8">
        <f>Kluppierungsprotokoll!D16/$B$6</f>
        <v>3.333333333333333</v>
      </c>
      <c r="E16" s="8">
        <f>Kluppierungsprotokoll!E16/$B$6</f>
        <v>1.1111111111111112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7.7777777777777777</v>
      </c>
      <c r="J16" s="8">
        <f>Kluppierungsprotokoll!J16/$B$6</f>
        <v>0</v>
      </c>
      <c r="K16" s="8">
        <f>Kluppierungsprotokoll!K16/$B$6</f>
        <v>1.1111111111111112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14.444444444444445</v>
      </c>
      <c r="D17" s="8">
        <f>Kluppierungsprotokoll!D17/$B$6</f>
        <v>4.4444444444444446</v>
      </c>
      <c r="E17" s="8">
        <f>Kluppierungsprotokoll!E17/$B$6</f>
        <v>2.2222222222222223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8.8888888888888893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13.333333333333332</v>
      </c>
      <c r="D18" s="8">
        <f>Kluppierungsprotokoll!D18/$B$6</f>
        <v>5.5555555555555554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3.333333333333333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16.666666666666668</v>
      </c>
      <c r="D19" s="8">
        <f>Kluppierungsprotokoll!D19/$B$6</f>
        <v>3.333333333333333</v>
      </c>
      <c r="E19" s="8">
        <f>Kluppierungsprotokoll!E19/$B$6</f>
        <v>1.1111111111111112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1.1111111111111112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10</v>
      </c>
      <c r="D20" s="8">
        <f>Kluppierungsprotokoll!D20/$B$6</f>
        <v>2.2222222222222223</v>
      </c>
      <c r="E20" s="8">
        <f>Kluppierungsprotokoll!E20/$B$6</f>
        <v>1.1111111111111112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11.111111111111111</v>
      </c>
      <c r="D21" s="8">
        <f>Kluppierungsprotokoll!D21/$B$6</f>
        <v>1.1111111111111112</v>
      </c>
      <c r="E21" s="8">
        <f>Kluppierungsprotokoll!E21/$B$6</f>
        <v>1.1111111111111112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6.6666666666666661</v>
      </c>
      <c r="D22" s="8">
        <f>Kluppierungsprotokoll!D22/$B$6</f>
        <v>2.2222222222222223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2.2222222222222223</v>
      </c>
      <c r="D23" s="8">
        <f>Kluppierungsprotokoll!D23/$B$6</f>
        <v>3.333333333333333</v>
      </c>
      <c r="E23" s="8">
        <f>Kluppierungsprotokoll!E23/$B$6</f>
        <v>2.2222222222222223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4.4444444444444446</v>
      </c>
      <c r="D24" s="8">
        <f>Kluppierungsprotokoll!D24/$B$6</f>
        <v>3.333333333333333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3.333333333333333</v>
      </c>
      <c r="D25" s="8">
        <f>Kluppierungsprotokoll!D25/$B$6</f>
        <v>1.1111111111111112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1.1111111111111112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1.1111111111111112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1.1111111111111112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1.1111111111111112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</v>
      </c>
      <c r="D11" s="8">
        <f>Kluppierungsprotokoll!D11*($A11/200)^2*PI()</f>
        <v>0.15268140296446395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7.6340701482231973E-2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3.8013271108436497E-2</v>
      </c>
      <c r="D12" s="8">
        <f>Kluppierungsprotokoll!D12*($A12/200)^2*PI()</f>
        <v>3.8013271108436497E-2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0.60821233773498395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0.10618583169133503</v>
      </c>
      <c r="D13" s="8">
        <f>Kluppierungsprotokoll!D13*($A13/200)^2*PI()</f>
        <v>0.15927874753700255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0.9556724852220152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0.28274333882308139</v>
      </c>
      <c r="D14" s="8">
        <f>Kluppierungsprotokoll!D14*($A14/200)^2*PI()</f>
        <v>7.0685834705770348E-2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1.6257741982327178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0.90792027688745036</v>
      </c>
      <c r="D15" s="8">
        <f>Kluppierungsprotokoll!D15*($A15/200)^2*PI()</f>
        <v>0.18158405537749009</v>
      </c>
      <c r="E15" s="8">
        <f>Kluppierungsprotokoll!E15*($A15/200)^2*PI()</f>
        <v>9.0792027688745044E-2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0.90792027688745036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9.0792027688745044E-2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1.1341149479459154</v>
      </c>
      <c r="D16" s="8">
        <f>Kluppierungsprotokoll!D16*($A16/200)^2*PI()</f>
        <v>0.34023448438377463</v>
      </c>
      <c r="E16" s="8">
        <f>Kluppierungsprotokoll!E16*($A16/200)^2*PI()</f>
        <v>0.11341149479459153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0.7938804635621407</v>
      </c>
      <c r="J16" s="8">
        <f>Kluppierungsprotokoll!J16*($A16/200)^2*PI()</f>
        <v>0</v>
      </c>
      <c r="K16" s="8">
        <f>Kluppierungsprotokoll!K16*($A16/200)^2*PI()</f>
        <v>0.11341149479459153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1.8010750683030281</v>
      </c>
      <c r="D17" s="8">
        <f>Kluppierungsprotokoll!D17*($A17/200)^2*PI()</f>
        <v>0.55417694409323948</v>
      </c>
      <c r="E17" s="8">
        <f>Kluppierungsprotokoll!E17*($A17/200)^2*PI()</f>
        <v>0.27708847204661974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1.108353888186479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1.9942830164988008</v>
      </c>
      <c r="D18" s="8">
        <f>Kluppierungsprotokoll!D18*($A18/200)^2*PI()</f>
        <v>0.83095125687450033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0.4985707541247002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2.9452431127404308</v>
      </c>
      <c r="D19" s="8">
        <f>Kluppierungsprotokoll!D19*($A19/200)^2*PI()</f>
        <v>0.58904862254808621</v>
      </c>
      <c r="E19" s="8">
        <f>Kluppierungsprotokoll!E19*($A19/200)^2*PI()</f>
        <v>0.19634954084936207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0.19634954084936207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2.0611989400202635</v>
      </c>
      <c r="D20" s="8">
        <f>Kluppierungsprotokoll!D20*($A20/200)^2*PI()</f>
        <v>0.45804420889339187</v>
      </c>
      <c r="E20" s="8">
        <f>Kluppierungsprotokoll!E20*($A20/200)^2*PI()</f>
        <v>0.22902210444669593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2.642079421669016</v>
      </c>
      <c r="D21" s="8">
        <f>Kluppierungsprotokoll!D21*($A21/200)^2*PI()</f>
        <v>0.26420794216690158</v>
      </c>
      <c r="E21" s="8">
        <f>Kluppierungsprotokoll!E21*($A21/200)^2*PI()</f>
        <v>0.26420794216690158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1.8114423240598747</v>
      </c>
      <c r="D22" s="8">
        <f>Kluppierungsprotokoll!D22*($A22/200)^2*PI()</f>
        <v>0.60381410801995827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0.68423887995185706</v>
      </c>
      <c r="D23" s="8">
        <f>Kluppierungsprotokoll!D23*($A23/200)^2*PI()</f>
        <v>1.0263583199277855</v>
      </c>
      <c r="E23" s="8">
        <f>Kluppierungsprotokoll!E23*($A23/200)^2*PI()</f>
        <v>0.68423887995185706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1.5393804002589984</v>
      </c>
      <c r="D24" s="8">
        <f>Kluppierungsprotokoll!D24*($A24/200)^2*PI()</f>
        <v>1.1545353001942489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1.2902521028293279</v>
      </c>
      <c r="D25" s="8">
        <f>Kluppierungsprotokoll!D25*($A25/200)^2*PI()</f>
        <v>0.43008403427644265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0.4778362426110076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0.52810172506844411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0.58088048164875272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0.63617251235193317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19.238170932787817</v>
      </c>
      <c r="D53">
        <f t="shared" ref="D53:S53" si="0">SUM(D9:D51)</f>
        <v>9.0766894947516317</v>
      </c>
      <c r="E53">
        <f t="shared" si="0"/>
        <v>1.8551104619447729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6.7710746462820817</v>
      </c>
      <c r="J53">
        <f t="shared" si="0"/>
        <v>0</v>
      </c>
      <c r="K53">
        <f t="shared" si="0"/>
        <v>0.11341149479459153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9.0792027688745044E-2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37.14524905824964</v>
      </c>
    </row>
    <row r="54" spans="1:20" x14ac:dyDescent="0.25">
      <c r="A54" t="s">
        <v>24</v>
      </c>
      <c r="B54" t="s">
        <v>26</v>
      </c>
      <c r="C54">
        <f>C53/$B$6</f>
        <v>21.375745480875352</v>
      </c>
      <c r="D54">
        <f t="shared" ref="D54:S54" si="1">D53/$B$6</f>
        <v>10.085210549724035</v>
      </c>
      <c r="E54">
        <f t="shared" si="1"/>
        <v>2.0612338466053033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7.5234162736467569</v>
      </c>
      <c r="J54">
        <f t="shared" si="1"/>
        <v>0</v>
      </c>
      <c r="K54">
        <f t="shared" si="1"/>
        <v>0.12601277199399058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0.10088003076527227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41.272498953610715</v>
      </c>
    </row>
    <row r="55" spans="1:20" x14ac:dyDescent="0.25">
      <c r="A55" t="s">
        <v>24</v>
      </c>
      <c r="B55" t="s">
        <v>31</v>
      </c>
      <c r="C55">
        <f>C54/$T54</f>
        <v>0.51791740318174506</v>
      </c>
      <c r="D55">
        <f t="shared" ref="D55:S55" si="2">D54/$T54</f>
        <v>0.24435667346093015</v>
      </c>
      <c r="E55">
        <f t="shared" si="2"/>
        <v>4.9942065512487623E-2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0.18228642472322537</v>
      </c>
      <c r="J55">
        <f t="shared" si="2"/>
        <v>0</v>
      </c>
      <c r="K55">
        <f t="shared" si="2"/>
        <v>3.0531897798489467E-3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2.444243341762731E-3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</v>
      </c>
      <c r="D11" s="8">
        <f>Kluppierungsprotokoll!D11*$B11</f>
        <v>1.2000000000000002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0.60000000000000009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0.3</v>
      </c>
      <c r="D12" s="8">
        <f>Kluppierungsprotokoll!D12*$B12</f>
        <v>0.3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4.8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1</v>
      </c>
      <c r="D13" s="8">
        <f>Kluppierungsprotokoll!D13*$B13</f>
        <v>1.5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9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2.8</v>
      </c>
      <c r="D14" s="8">
        <f>Kluppierungsprotokoll!D14*$B14</f>
        <v>0.7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16.099999999999998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9</v>
      </c>
      <c r="D15" s="8">
        <f>Kluppierungsprotokoll!D15*$B15</f>
        <v>1.8</v>
      </c>
      <c r="E15" s="8">
        <f>Kluppierungsprotokoll!E15*$B15</f>
        <v>0.9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9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0.9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12</v>
      </c>
      <c r="D16" s="8">
        <f>Kluppierungsprotokoll!D16*$B16</f>
        <v>3.5999999999999996</v>
      </c>
      <c r="E16" s="8">
        <f>Kluppierungsprotokoll!E16*$B16</f>
        <v>1.2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8.4</v>
      </c>
      <c r="J16" s="8">
        <f>Kluppierungsprotokoll!J16*$B16</f>
        <v>0</v>
      </c>
      <c r="K16" s="8">
        <f>Kluppierungsprotokoll!K16*$B16</f>
        <v>1.2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19.5</v>
      </c>
      <c r="D17" s="8">
        <f>Kluppierungsprotokoll!D17*$B17</f>
        <v>6</v>
      </c>
      <c r="E17" s="8">
        <f>Kluppierungsprotokoll!E17*$B17</f>
        <v>3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12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21.6</v>
      </c>
      <c r="D18" s="8">
        <f>Kluppierungsprotokoll!D18*$B18</f>
        <v>9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5.4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33</v>
      </c>
      <c r="D19" s="8">
        <f>Kluppierungsprotokoll!D19*$B19</f>
        <v>6.6000000000000005</v>
      </c>
      <c r="E19" s="8">
        <f>Kluppierungsprotokoll!E19*$B19</f>
        <v>2.2000000000000002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2.2000000000000002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23.400000000000002</v>
      </c>
      <c r="D20" s="8">
        <f>Kluppierungsprotokoll!D20*$B20</f>
        <v>5.2</v>
      </c>
      <c r="E20" s="8">
        <f>Kluppierungsprotokoll!E20*$B20</f>
        <v>2.6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30</v>
      </c>
      <c r="D21" s="8">
        <f>Kluppierungsprotokoll!D21*$B21</f>
        <v>3</v>
      </c>
      <c r="E21" s="8">
        <f>Kluppierungsprotokoll!E21*$B21</f>
        <v>3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20.399999999999999</v>
      </c>
      <c r="D22" s="8">
        <f>Kluppierungsprotokoll!D22*$B22</f>
        <v>6.8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7.8</v>
      </c>
      <c r="D23" s="8">
        <f>Kluppierungsprotokoll!D23*$B23</f>
        <v>11.7</v>
      </c>
      <c r="E23" s="8">
        <f>Kluppierungsprotokoll!E23*$B23</f>
        <v>7.8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17.600000000000001</v>
      </c>
      <c r="D24" s="8">
        <f>Kluppierungsprotokoll!D24*$B24</f>
        <v>13.200000000000001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14.700000000000001</v>
      </c>
      <c r="D25" s="8">
        <f>Kluppierungsprotokoll!D25*$B25</f>
        <v>4.9000000000000004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5.4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6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6.6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7.2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213.10000000000002</v>
      </c>
      <c r="D53">
        <f t="shared" ref="D53:S53" si="0">SUM(D9:D51)</f>
        <v>100.70000000000002</v>
      </c>
      <c r="E53">
        <f t="shared" si="0"/>
        <v>20.7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67.5</v>
      </c>
      <c r="J53">
        <f t="shared" si="0"/>
        <v>0</v>
      </c>
      <c r="K53">
        <f t="shared" si="0"/>
        <v>1.2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0.9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404.1</v>
      </c>
    </row>
    <row r="54" spans="1:20" x14ac:dyDescent="0.25">
      <c r="A54" t="s">
        <v>25</v>
      </c>
      <c r="B54" t="s">
        <v>26</v>
      </c>
      <c r="C54">
        <f>C53/$B$6</f>
        <v>236.7777777777778</v>
      </c>
      <c r="D54">
        <f t="shared" ref="D54:S54" si="1">D53/$B$6</f>
        <v>111.8888888888889</v>
      </c>
      <c r="E54">
        <f t="shared" si="1"/>
        <v>23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75</v>
      </c>
      <c r="J54">
        <f t="shared" si="1"/>
        <v>0</v>
      </c>
      <c r="K54">
        <f t="shared" si="1"/>
        <v>1.3333333333333333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449</v>
      </c>
    </row>
    <row r="55" spans="1:20" x14ac:dyDescent="0.25">
      <c r="A55" t="s">
        <v>25</v>
      </c>
      <c r="B55" t="s">
        <v>31</v>
      </c>
      <c r="C55">
        <f>C54/$T54</f>
        <v>0.5273447166542935</v>
      </c>
      <c r="D55">
        <f t="shared" ref="D55:S55" si="2">D54/$T54</f>
        <v>0.24919574362781491</v>
      </c>
      <c r="E55">
        <f t="shared" si="2"/>
        <v>5.1224944320712694E-2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0.16703786191536749</v>
      </c>
      <c r="J55">
        <f t="shared" si="2"/>
        <v>0</v>
      </c>
      <c r="K55">
        <f t="shared" si="2"/>
        <v>2.9695619896065329E-3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2.2271714922048997E-3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2025-12-08T09:23:46Z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2025-12-08T09:23:08Z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521c5696-a41a-4532-aa81-9d0817748558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