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8E0F5731-30C6-4846-82FD-B0FE609CA946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<sst xmlns="http://schemas.openxmlformats.org/spreadsheetml/2006/main" count="154" uniqueCount="51">
  <si>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</si>
  <si>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</si>
  <si>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</si>
  <si>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</si>
  <si>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</si>
  <si>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</si>
  <si>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</si>
  <si>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</si>
  <si>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</si>
  <si>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</si>
  <si>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</si>
  <si>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</si>
  <si>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</si>
  <si>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</si>
  <si>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</si>
  <si>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</si>
  <si>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</si>
  <si>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</si>
  <si>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</si>
  <si>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</si>
  <si>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</si>
  <si>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</si>
  <si>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</si>
  <si>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</si>
  <si>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</si>
  <si>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</si>
  <si>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</si>
  <si>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</si>
  <si>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</si>
  <si>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</si>
  <si>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</si>
  <si>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</si>
  <si>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</si>
  <si>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</si>
  <si>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</si>
  <si>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</si>
  <si>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</si>
  <si>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</si>
  <si>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</si>
  <si>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</si>
  <si>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</si>
  <si>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</si>
  <si>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</si>
  <si>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</si>
  <si>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</si>
  <si>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</si>
  <si>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</si>
  <si>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</si>
  <si>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</si>
  <si>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</si>
  <si>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Hättern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</si>
</sst>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J23" sqref="J23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32</v>
      </c>
      <c r="D10" s="8">
        <v>2</v>
      </c>
      <c r="E10" s="8"/>
      <c r="F10" s="8"/>
      <c r="G10" s="8"/>
      <c r="H10" s="8"/>
      <c r="I10" s="8">
        <v>111</v>
      </c>
      <c r="J10" s="8">
        <v>49</v>
      </c>
      <c r="K10" s="8">
        <v>33</v>
      </c>
      <c r="L10" s="8">
        <v>12</v>
      </c>
      <c r="M10" s="8"/>
      <c r="N10" s="8">
        <v>1</v>
      </c>
      <c r="O10" s="8">
        <v>10</v>
      </c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30</v>
      </c>
      <c r="D11" s="8">
        <v>3</v>
      </c>
      <c r="E11" s="8"/>
      <c r="F11" s="8"/>
      <c r="G11" s="8"/>
      <c r="H11" s="8"/>
      <c r="I11" s="8">
        <v>51</v>
      </c>
      <c r="J11" s="8">
        <v>18</v>
      </c>
      <c r="K11" s="8">
        <v>14</v>
      </c>
      <c r="L11" s="8">
        <v>2</v>
      </c>
      <c r="M11" s="8"/>
      <c r="N11" s="8"/>
      <c r="O11" s="8">
        <v>3</v>
      </c>
      <c r="P11" s="8">
        <v>1</v>
      </c>
      <c r="Q11" s="8"/>
      <c r="R11" s="8"/>
      <c r="S11" s="8">
        <v>1</v>
      </c>
    </row>
    <row r="12" spans="1:19" x14ac:dyDescent="0.25">
      <c r="A12" s="8">
        <v>22</v>
      </c>
      <c r="B12" s="8">
        <v>0.3</v>
      </c>
      <c r="C12" s="8">
        <v>34</v>
      </c>
      <c r="D12" s="8"/>
      <c r="E12" s="8"/>
      <c r="F12" s="8"/>
      <c r="G12" s="8"/>
      <c r="H12" s="8"/>
      <c r="I12" s="8">
        <v>33</v>
      </c>
      <c r="J12" s="8">
        <v>11</v>
      </c>
      <c r="K12" s="8">
        <v>26</v>
      </c>
      <c r="L12" s="8"/>
      <c r="M12" s="8"/>
      <c r="N12" s="8"/>
      <c r="O12" s="8">
        <v>2</v>
      </c>
      <c r="P12" s="8"/>
      <c r="Q12" s="8"/>
      <c r="R12" s="8"/>
      <c r="S12" s="8">
        <v>4</v>
      </c>
    </row>
    <row r="13" spans="1:19" x14ac:dyDescent="0.25">
      <c r="A13" s="8">
        <v>26</v>
      </c>
      <c r="B13" s="8">
        <v>0.5</v>
      </c>
      <c r="C13" s="8">
        <v>30</v>
      </c>
      <c r="D13" s="8">
        <v>5</v>
      </c>
      <c r="E13" s="8"/>
      <c r="F13" s="8"/>
      <c r="G13" s="8"/>
      <c r="H13" s="8"/>
      <c r="I13" s="8">
        <v>44</v>
      </c>
      <c r="J13" s="8">
        <v>11</v>
      </c>
      <c r="K13" s="8">
        <v>20</v>
      </c>
      <c r="L13" s="8"/>
      <c r="M13" s="8"/>
      <c r="N13" s="8"/>
      <c r="O13" s="8">
        <v>2</v>
      </c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17</v>
      </c>
      <c r="D14" s="8">
        <v>1</v>
      </c>
      <c r="E14" s="8"/>
      <c r="F14" s="8"/>
      <c r="G14" s="8"/>
      <c r="H14" s="8">
        <v>1</v>
      </c>
      <c r="I14" s="8">
        <v>30</v>
      </c>
      <c r="J14" s="8">
        <v>5</v>
      </c>
      <c r="K14" s="8">
        <v>7</v>
      </c>
      <c r="L14" s="8"/>
      <c r="M14" s="8"/>
      <c r="N14" s="8"/>
      <c r="O14" s="8">
        <v>2</v>
      </c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13</v>
      </c>
      <c r="D15" s="8">
        <v>3</v>
      </c>
      <c r="E15" s="8"/>
      <c r="F15" s="8"/>
      <c r="G15" s="8"/>
      <c r="H15" s="8"/>
      <c r="I15" s="8">
        <v>14</v>
      </c>
      <c r="J15" s="8">
        <v>3</v>
      </c>
      <c r="K15" s="8">
        <v>7</v>
      </c>
      <c r="L15" s="8"/>
      <c r="M15" s="8"/>
      <c r="N15" s="8">
        <v>1</v>
      </c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6</v>
      </c>
      <c r="D16" s="8">
        <v>3</v>
      </c>
      <c r="E16" s="8"/>
      <c r="F16" s="8"/>
      <c r="G16" s="8"/>
      <c r="H16" s="8"/>
      <c r="I16" s="8">
        <v>7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</v>
      </c>
      <c r="D17" s="8">
        <v>2</v>
      </c>
      <c r="E17" s="8"/>
      <c r="F17" s="8"/>
      <c r="G17" s="8"/>
      <c r="H17" s="8"/>
      <c r="I17" s="8">
        <v>2</v>
      </c>
      <c r="J17" s="8"/>
      <c r="K17" s="8"/>
      <c r="L17" s="8"/>
      <c r="M17" s="8"/>
      <c r="N17" s="8"/>
      <c r="O17" s="8">
        <v>1</v>
      </c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164</v>
      </c>
      <c r="D54" s="12">
        <f t="shared" ref="D54:S54" si="0">SUM(D9:D51)</f>
        <v>23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</v>
      </c>
      <c r="I54" s="12">
        <f t="shared" si="0"/>
        <v>293</v>
      </c>
      <c r="J54" s="12">
        <f t="shared" si="0"/>
        <v>97</v>
      </c>
      <c r="K54" s="12">
        <f t="shared" si="0"/>
        <v>108</v>
      </c>
      <c r="L54" s="12">
        <f t="shared" si="0"/>
        <v>14</v>
      </c>
      <c r="M54" s="12">
        <f t="shared" si="0"/>
        <v>0</v>
      </c>
      <c r="N54" s="12">
        <f t="shared" si="0"/>
        <v>2</v>
      </c>
      <c r="O54" s="12">
        <f t="shared" si="0"/>
        <v>20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728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136.69999999999999</v>
      </c>
      <c r="D55" s="20">
        <f t="shared" ref="D55:S55" si="3">ROUND(D54/$B$6, 1)</f>
        <v>19.2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0.8</v>
      </c>
      <c r="I55" s="20">
        <f t="shared" si="3"/>
        <v>244.2</v>
      </c>
      <c r="J55" s="20">
        <f t="shared" si="3"/>
        <v>80.8</v>
      </c>
      <c r="K55" s="20">
        <f t="shared" si="3"/>
        <v>90</v>
      </c>
      <c r="L55" s="20">
        <f t="shared" si="3"/>
        <v>11.7</v>
      </c>
      <c r="M55" s="20">
        <f t="shared" si="3"/>
        <v>0</v>
      </c>
      <c r="N55" s="20">
        <f t="shared" si="3"/>
        <v>1.7</v>
      </c>
      <c r="O55" s="20">
        <f t="shared" si="3"/>
        <v>16.7</v>
      </c>
      <c r="P55" s="20">
        <f t="shared" ref="P55:Q55" si="5">ROUND(P54/$B$6, 1)</f>
        <v>0.8</v>
      </c>
      <c r="Q55" s="20">
        <f t="shared" si="5"/>
        <v>0</v>
      </c>
      <c r="R55" s="20">
        <f t="shared" si="3"/>
        <v>0</v>
      </c>
      <c r="S55" s="20">
        <f t="shared" si="3"/>
        <v>4.2</v>
      </c>
      <c r="T55" s="21">
        <f>ROUND(SUM(C55:S55),0)</f>
        <v>607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7.51</v>
      </c>
      <c r="D56" s="22">
        <f>ROUND('Berechnungen Grundflaeche'!D53, 2)</f>
        <v>2.16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7.0000000000000007E-2</v>
      </c>
      <c r="I56" s="22">
        <f>ROUND('Berechnungen Grundflaeche'!I53, 2)</f>
        <v>11.29</v>
      </c>
      <c r="J56" s="22">
        <f>ROUND('Berechnungen Grundflaeche'!J53, 2)</f>
        <v>2.84</v>
      </c>
      <c r="K56" s="22">
        <f>ROUND('Berechnungen Grundflaeche'!K53, 2)</f>
        <v>4.16</v>
      </c>
      <c r="L56" s="22">
        <f>ROUND('Berechnungen Grundflaeche'!L53, 2)</f>
        <v>0.24</v>
      </c>
      <c r="M56" s="22">
        <f>ROUND('Berechnungen Grundflaeche'!M53, 2)</f>
        <v>0</v>
      </c>
      <c r="N56" s="22">
        <f>ROUND('Berechnungen Grundflaeche'!N53, 2)</f>
        <v>0.11</v>
      </c>
      <c r="O56" s="22">
        <f>ROUND('Berechnungen Grundflaeche'!O53, 2)</f>
        <v>0.69</v>
      </c>
      <c r="P56" s="22">
        <f>ROUND('Berechnungen Grundflaeche'!P53, 2)</f>
        <v>0.03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0.18</v>
      </c>
      <c r="T56" s="23">
        <f>ROUND('Berechnungen Grundflaeche'!T53,1)</f>
        <v>29.3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6.26</v>
      </c>
      <c r="D57" s="22">
        <f>ROUND('Berechnungen Grundflaeche'!D54, 2)</f>
        <v>1.8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0.06</v>
      </c>
      <c r="I57" s="22">
        <f>ROUND('Berechnungen Grundflaeche'!I54, 2)</f>
        <v>9.41</v>
      </c>
      <c r="J57" s="22">
        <f>ROUND('Berechnungen Grundflaeche'!J54, 2)</f>
        <v>2.37</v>
      </c>
      <c r="K57" s="22">
        <f>ROUND('Berechnungen Grundflaeche'!K54, 2)</f>
        <v>3.47</v>
      </c>
      <c r="L57" s="22">
        <f>ROUND('Berechnungen Grundflaeche'!L54, 2)</f>
        <v>0.2</v>
      </c>
      <c r="M57" s="22">
        <f>ROUND('Berechnungen Grundflaeche'!M54, 2)</f>
        <v>0</v>
      </c>
      <c r="N57" s="22">
        <f>ROUND('Berechnungen Grundflaeche'!N54, 2)</f>
        <v>0.09</v>
      </c>
      <c r="O57" s="22">
        <f>ROUND('Berechnungen Grundflaeche'!O54, 2)</f>
        <v>0.57999999999999996</v>
      </c>
      <c r="P57" s="22">
        <f>ROUND('Berechnungen Grundflaeche'!P54, 2)</f>
        <v>0.02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0.15</v>
      </c>
      <c r="T57" s="23">
        <f>ROUND('Berechnungen Grundflaeche'!T54, 1)</f>
        <v>24.4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26</v>
      </c>
      <c r="D58" s="24">
        <f>ROUND(100 * 'Berechnungen Grundflaeche'!D55,0)</f>
        <v>7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39</v>
      </c>
      <c r="J58" s="24">
        <f>ROUND(100 * 'Berechnungen Grundflaeche'!J55,0)</f>
        <v>10</v>
      </c>
      <c r="K58" s="24">
        <f>ROUND(100 * 'Berechnungen Grundflaeche'!K55,0)</f>
        <v>14</v>
      </c>
      <c r="L58" s="24">
        <f>ROUND(100 * 'Berechnungen Grundflaeche'!L55,0)</f>
        <v>1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2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68.5</v>
      </c>
      <c r="D59" s="26">
        <f>ROUND('Berechnungen Vorrat'!D53, 1)</f>
        <v>22.5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0.7</v>
      </c>
      <c r="I59" s="26">
        <f>ROUND('Berechnungen Vorrat'!I53, 1)</f>
        <v>100.8</v>
      </c>
      <c r="J59" s="26">
        <f>ROUND('Berechnungen Vorrat'!J53, 1)</f>
        <v>23.5</v>
      </c>
      <c r="K59" s="26">
        <f>ROUND('Berechnungen Vorrat'!K53, 1)</f>
        <v>36.299999999999997</v>
      </c>
      <c r="L59" s="26">
        <f>ROUND('Berechnungen Vorrat'!L53, 1)</f>
        <v>1.6</v>
      </c>
      <c r="M59" s="26">
        <f>ROUND('Berechnungen Vorrat'!M53, 1)</f>
        <v>0</v>
      </c>
      <c r="N59" s="26">
        <f>ROUND('Berechnungen Vorrat'!N53, 1)</f>
        <v>1</v>
      </c>
      <c r="O59" s="26">
        <f>ROUND('Berechnungen Vorrat'!O53, 1)</f>
        <v>6.1</v>
      </c>
      <c r="P59" s="26">
        <f>ROUND('Berechnungen Vorrat'!P53, 1)</f>
        <v>0.2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1.4</v>
      </c>
      <c r="T59" s="27">
        <f>ROUND('Berechnungen Vorrat'!T53, 0)</f>
        <v>263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57.1</v>
      </c>
      <c r="D60" s="26">
        <f>ROUND('Berechnungen Vorrat'!D54, 1)</f>
        <v>18.8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0.6</v>
      </c>
      <c r="I60" s="26">
        <f>ROUND('Berechnungen Vorrat'!I54, 1)</f>
        <v>84</v>
      </c>
      <c r="J60" s="26">
        <f>ROUND('Berechnungen Vorrat'!J54, 1)</f>
        <v>19.600000000000001</v>
      </c>
      <c r="K60" s="26">
        <f>ROUND('Berechnungen Vorrat'!K54, 1)</f>
        <v>30.3</v>
      </c>
      <c r="L60" s="26">
        <f>ROUND('Berechnungen Vorrat'!L54, 1)</f>
        <v>1.3</v>
      </c>
      <c r="M60" s="26">
        <f>ROUND('Berechnungen Vorrat'!M54, 1)</f>
        <v>0</v>
      </c>
      <c r="N60" s="26">
        <f>ROUND('Berechnungen Vorrat'!N54, 1)</f>
        <v>0.8</v>
      </c>
      <c r="O60" s="26">
        <f>ROUND('Berechnungen Vorrat'!O54, 1)</f>
        <v>5.0999999999999996</v>
      </c>
      <c r="P60" s="26">
        <f>ROUND('Berechnungen Vorrat'!P54, 1)</f>
        <v>0.2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1.2</v>
      </c>
      <c r="T60" s="27">
        <f>ROUND('Berechnungen Vorrat'!T54, 0)</f>
        <v>219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26</v>
      </c>
      <c r="D61" s="24">
        <f>ROUND(100 * 'Berechnungen Vorrat'!D55, 0)</f>
        <v>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38</v>
      </c>
      <c r="J61" s="24">
        <f>ROUND(100 * 'Berechnungen Vorrat'!J55, 0)</f>
        <v>9</v>
      </c>
      <c r="K61" s="24">
        <f>ROUND(100 * 'Berechnungen Vorrat'!K55, 0)</f>
        <v>14</v>
      </c>
      <c r="L61" s="24">
        <f>ROUND(100 * 'Berechnungen Vorrat'!L55, 0)</f>
        <v>1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2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26.666666666666668</v>
      </c>
      <c r="D10" s="8">
        <f>Kluppierungsprotokoll!D10/$B$6</f>
        <v>1.6666666666666667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92.5</v>
      </c>
      <c r="J10" s="8">
        <f>Kluppierungsprotokoll!J10/$B$6</f>
        <v>40.833333333333336</v>
      </c>
      <c r="K10" s="8">
        <f>Kluppierungsprotokoll!K10/$B$6</f>
        <v>27.5</v>
      </c>
      <c r="L10" s="8">
        <f>Kluppierungsprotokoll!L10/$B$6</f>
        <v>10</v>
      </c>
      <c r="M10" s="8">
        <f>Kluppierungsprotokoll!M10/$B$6</f>
        <v>0</v>
      </c>
      <c r="N10" s="8">
        <f>Kluppierungsprotokoll!N10/$B$6</f>
        <v>0.83333333333333337</v>
      </c>
      <c r="O10" s="8">
        <f>Kluppierungsprotokoll!O10/$B$6</f>
        <v>8.3333333333333339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25</v>
      </c>
      <c r="D11" s="8">
        <f>Kluppierungsprotokoll!D11/$B$6</f>
        <v>2.5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42.5</v>
      </c>
      <c r="J11" s="8">
        <f>Kluppierungsprotokoll!J11/$B$6</f>
        <v>15</v>
      </c>
      <c r="K11" s="8">
        <f>Kluppierungsprotokoll!K11/$B$6</f>
        <v>11.666666666666668</v>
      </c>
      <c r="L11" s="8">
        <f>Kluppierungsprotokoll!L11/$B$6</f>
        <v>1.6666666666666667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2.5</v>
      </c>
      <c r="P11" s="8">
        <f>Kluppierungsprotokoll!P11/$B$6</f>
        <v>0.83333333333333337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0.83333333333333337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28.333333333333336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27.5</v>
      </c>
      <c r="J12" s="8">
        <f>Kluppierungsprotokoll!J12/$B$6</f>
        <v>9.1666666666666679</v>
      </c>
      <c r="K12" s="8">
        <f>Kluppierungsprotokoll!K12/$B$6</f>
        <v>21.666666666666668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1.6666666666666667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3.3333333333333335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25</v>
      </c>
      <c r="D13" s="8">
        <f>Kluppierungsprotokoll!D13/$B$6</f>
        <v>4.166666666666667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36.666666666666671</v>
      </c>
      <c r="J13" s="8">
        <f>Kluppierungsprotokoll!J13/$B$6</f>
        <v>9.1666666666666679</v>
      </c>
      <c r="K13" s="8">
        <f>Kluppierungsprotokoll!K13/$B$6</f>
        <v>16.666666666666668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1.6666666666666667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14.166666666666668</v>
      </c>
      <c r="D14" s="8">
        <f>Kluppierungsprotokoll!D14/$B$6</f>
        <v>0.83333333333333337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0.83333333333333337</v>
      </c>
      <c r="I14" s="8">
        <f>Kluppierungsprotokoll!I14/$B$6</f>
        <v>25</v>
      </c>
      <c r="J14" s="8">
        <f>Kluppierungsprotokoll!J14/$B$6</f>
        <v>4.166666666666667</v>
      </c>
      <c r="K14" s="8">
        <f>Kluppierungsprotokoll!K14/$B$6</f>
        <v>5.8333333333333339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1.6666666666666667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10.833333333333334</v>
      </c>
      <c r="D15" s="8">
        <f>Kluppierungsprotokoll!D15/$B$6</f>
        <v>2.5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11.666666666666668</v>
      </c>
      <c r="J15" s="8">
        <f>Kluppierungsprotokoll!J15/$B$6</f>
        <v>2.5</v>
      </c>
      <c r="K15" s="8">
        <f>Kluppierungsprotokoll!K15/$B$6</f>
        <v>5.8333333333333339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0.83333333333333337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5</v>
      </c>
      <c r="D16" s="8">
        <f>Kluppierungsprotokoll!D16/$B$6</f>
        <v>2.5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5.8333333333333339</v>
      </c>
      <c r="J16" s="8">
        <f>Kluppierungsprotokoll!J16/$B$6</f>
        <v>0</v>
      </c>
      <c r="K16" s="8">
        <f>Kluppierungsprotokoll!K16/$B$6</f>
        <v>0.83333333333333337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0.83333333333333337</v>
      </c>
      <c r="D17" s="8">
        <f>Kluppierungsprotokoll!D17/$B$6</f>
        <v>1.6666666666666667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1.6666666666666667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0.83333333333333337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0.83333333333333337</v>
      </c>
      <c r="D18" s="8">
        <f>Kluppierungsprotokoll!D18/$B$6</f>
        <v>0.83333333333333337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1.6666666666666667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0.83333333333333337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0.83333333333333337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0.49260172808287961</v>
      </c>
      <c r="D10" s="8">
        <f>Kluppierungsprotokoll!D10*($A10/200)^2*PI()</f>
        <v>3.0787608005179976E-2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1.7087122442874887</v>
      </c>
      <c r="J10" s="8">
        <f>Kluppierungsprotokoll!J10*($A10/200)^2*PI()</f>
        <v>0.75429639612690946</v>
      </c>
      <c r="K10" s="8">
        <f>Kluppierungsprotokoll!K10*($A10/200)^2*PI()</f>
        <v>0.50799553208546955</v>
      </c>
      <c r="L10" s="8">
        <f>Kluppierungsprotokoll!L10*($A10/200)^2*PI()</f>
        <v>0.18472564803107985</v>
      </c>
      <c r="M10" s="8">
        <f>Kluppierungsprotokoll!M10*($A10/200)^2*PI()</f>
        <v>0</v>
      </c>
      <c r="N10" s="8">
        <f>Kluppierungsprotokoll!N10*($A10/200)^2*PI()</f>
        <v>1.5393804002589988E-2</v>
      </c>
      <c r="O10" s="8">
        <f>Kluppierungsprotokoll!O10*($A10/200)^2*PI()</f>
        <v>0.15393804002589989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0.76340701482231976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1.2977919251979435</v>
      </c>
      <c r="J11" s="8">
        <f>Kluppierungsprotokoll!J11*($A11/200)^2*PI()</f>
        <v>0.45804420889339181</v>
      </c>
      <c r="K11" s="8">
        <f>Kluppierungsprotokoll!K11*($A11/200)^2*PI()</f>
        <v>0.35625660691708255</v>
      </c>
      <c r="L11" s="8">
        <f>Kluppierungsprotokoll!L11*($A11/200)^2*PI()</f>
        <v>5.0893800988154644E-2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7.6340701482231973E-2</v>
      </c>
      <c r="P11" s="8">
        <f>Kluppierungsprotokoll!P11*($A11/200)^2*PI()</f>
        <v>2.5446900494077322E-2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2.5446900494077322E-2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1.2924512176868408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1.2544379465784044</v>
      </c>
      <c r="J12" s="8">
        <f>Kluppierungsprotokoll!J12*($A12/200)^2*PI()</f>
        <v>0.41814598219280147</v>
      </c>
      <c r="K12" s="8">
        <f>Kluppierungsprotokoll!K12*($A12/200)^2*PI()</f>
        <v>0.98834504881934893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7.6026542216872994E-2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0.15205308443374599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1.5927874753700251</v>
      </c>
      <c r="D13" s="8">
        <f>Kluppierungsprotokoll!D13*($A13/200)^2*PI()</f>
        <v>0.26546457922833755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2.3360882972093702</v>
      </c>
      <c r="J13" s="8">
        <f>Kluppierungsprotokoll!J13*($A13/200)^2*PI()</f>
        <v>0.58402207430234254</v>
      </c>
      <c r="K13" s="8">
        <f>Kluppierungsprotokoll!K13*($A13/200)^2*PI()</f>
        <v>1.0618583169133502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0.10618583169133503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1.201659189998096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7.0685834705770348E-2</v>
      </c>
      <c r="I14" s="8">
        <f>Kluppierungsprotokoll!I14*($A14/200)^2*PI()</f>
        <v>2.1205750411731104</v>
      </c>
      <c r="J14" s="8">
        <f>Kluppierungsprotokoll!J14*($A14/200)^2*PI()</f>
        <v>0.35342917352885167</v>
      </c>
      <c r="K14" s="8">
        <f>Kluppierungsprotokoll!K14*($A14/200)^2*PI()</f>
        <v>0.49480084294039239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0.1413716694115407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1.1802963599536855</v>
      </c>
      <c r="D15" s="8">
        <f>Kluppierungsprotokoll!D15*($A15/200)^2*PI()</f>
        <v>0.27237608306623512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1.2710883876424306</v>
      </c>
      <c r="J15" s="8">
        <f>Kluppierungsprotokoll!J15*($A15/200)^2*PI()</f>
        <v>0.27237608306623512</v>
      </c>
      <c r="K15" s="8">
        <f>Kluppierungsprotokoll!K15*($A15/200)^2*PI()</f>
        <v>0.6355441938212153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9.0792027688745044E-2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0.68046896876754925</v>
      </c>
      <c r="D16" s="8">
        <f>Kluppierungsprotokoll!D16*($A16/200)^2*PI()</f>
        <v>0.34023448438377463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0.7938804635621407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0.13854423602330987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0.27708847204661974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0.13854423602330987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0.16619025137490007</v>
      </c>
      <c r="D18" s="8">
        <f>Kluppierungsprotokoll!D18*($A18/200)^2*PI()</f>
        <v>0.16619025137490007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0.39269908169872414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0.22902210444669593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7.5084064420796048</v>
      </c>
      <c r="D53">
        <f t="shared" ref="D53:S53" si="0">SUM(D9:D51)</f>
        <v>2.1560750381586753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7.0685834705770348E-2</v>
      </c>
      <c r="I53">
        <f t="shared" si="0"/>
        <v>11.288684882144205</v>
      </c>
      <c r="J53">
        <f t="shared" si="0"/>
        <v>2.8403139181105321</v>
      </c>
      <c r="K53">
        <f t="shared" si="0"/>
        <v>4.1582120362914496</v>
      </c>
      <c r="L53">
        <f t="shared" si="0"/>
        <v>0.23561944901923448</v>
      </c>
      <c r="M53">
        <f t="shared" si="0"/>
        <v>0</v>
      </c>
      <c r="N53">
        <f t="shared" si="0"/>
        <v>0.10618583169133503</v>
      </c>
      <c r="O53">
        <f t="shared" si="0"/>
        <v>0.69240702085119044</v>
      </c>
      <c r="P53">
        <f t="shared" si="0"/>
        <v>2.5446900494077322E-2</v>
      </c>
      <c r="Q53">
        <f t="shared" si="0"/>
        <v>0</v>
      </c>
      <c r="R53">
        <f t="shared" si="0"/>
        <v>0</v>
      </c>
      <c r="S53">
        <f t="shared" si="0"/>
        <v>0.17749998492782332</v>
      </c>
      <c r="T53">
        <f>SUM(C53:S53)</f>
        <v>29.259537338473898</v>
      </c>
    </row>
    <row r="54" spans="1:20" x14ac:dyDescent="0.25">
      <c r="A54" t="s">
        <v>24</v>
      </c>
      <c r="B54" t="s">
        <v>26</v>
      </c>
      <c r="C54">
        <f>C53/$B$6</f>
        <v>6.2570053683996711</v>
      </c>
      <c r="D54">
        <f t="shared" ref="D54:S54" si="1">D53/$B$6</f>
        <v>1.7967291984655629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5.8904862254808628E-2</v>
      </c>
      <c r="I54">
        <f t="shared" si="1"/>
        <v>9.407237401786837</v>
      </c>
      <c r="J54">
        <f t="shared" si="1"/>
        <v>2.3669282650921102</v>
      </c>
      <c r="K54">
        <f t="shared" si="1"/>
        <v>3.4651766969095417</v>
      </c>
      <c r="L54">
        <f t="shared" si="1"/>
        <v>0.19634954084936207</v>
      </c>
      <c r="M54">
        <f t="shared" si="1"/>
        <v>0</v>
      </c>
      <c r="N54">
        <f t="shared" si="1"/>
        <v>8.8488193076112526E-2</v>
      </c>
      <c r="O54">
        <f t="shared" si="1"/>
        <v>0.57700585070932542</v>
      </c>
      <c r="P54">
        <f t="shared" si="1"/>
        <v>2.1205750411731103E-2</v>
      </c>
      <c r="Q54">
        <f t="shared" si="1"/>
        <v>0</v>
      </c>
      <c r="R54">
        <f t="shared" si="1"/>
        <v>0</v>
      </c>
      <c r="S54">
        <f t="shared" si="1"/>
        <v>0.14791665410651944</v>
      </c>
      <c r="T54">
        <f>SUM(C54:S54)</f>
        <v>24.382947782061585</v>
      </c>
    </row>
    <row r="55" spans="1:20" x14ac:dyDescent="0.25">
      <c r="A55" t="s">
        <v>24</v>
      </c>
      <c r="B55" t="s">
        <v>31</v>
      </c>
      <c r="C55">
        <f>C54/$T54</f>
        <v>0.25661398385157186</v>
      </c>
      <c r="D55">
        <f t="shared" ref="D55:S55" si="2">D54/$T54</f>
        <v>7.3687940216457651E-2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2.4158220237072668E-3</v>
      </c>
      <c r="I55">
        <f t="shared" si="2"/>
        <v>0.3858121456794365</v>
      </c>
      <c r="J55">
        <f t="shared" si="2"/>
        <v>9.7073097405943984E-2</v>
      </c>
      <c r="K55">
        <f t="shared" si="2"/>
        <v>0.14211475691461944</v>
      </c>
      <c r="L55">
        <f t="shared" si="2"/>
        <v>8.0527400790242221E-3</v>
      </c>
      <c r="M55">
        <f t="shared" si="2"/>
        <v>0</v>
      </c>
      <c r="N55">
        <f t="shared" si="2"/>
        <v>3.6291015289469167E-3</v>
      </c>
      <c r="O55">
        <f t="shared" si="2"/>
        <v>2.3664318845559182E-2</v>
      </c>
      <c r="P55">
        <f t="shared" si="2"/>
        <v>8.6969592853461592E-4</v>
      </c>
      <c r="Q55">
        <f t="shared" si="2"/>
        <v>0</v>
      </c>
      <c r="R55">
        <f t="shared" si="2"/>
        <v>0</v>
      </c>
      <c r="S55">
        <f t="shared" si="2"/>
        <v>6.0663975261982476E-3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3.2</v>
      </c>
      <c r="D10" s="8">
        <f>Kluppierungsprotokoll!D10*$B10</f>
        <v>0.2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11.100000000000001</v>
      </c>
      <c r="J10" s="8">
        <f>Kluppierungsprotokoll!J10*$B10</f>
        <v>4.9000000000000004</v>
      </c>
      <c r="K10" s="8">
        <f>Kluppierungsprotokoll!K10*$B10</f>
        <v>3.3000000000000003</v>
      </c>
      <c r="L10" s="8">
        <f>Kluppierungsprotokoll!L10*$B10</f>
        <v>1.2000000000000002</v>
      </c>
      <c r="M10" s="8">
        <f>Kluppierungsprotokoll!M10*$B10</f>
        <v>0</v>
      </c>
      <c r="N10" s="8">
        <f>Kluppierungsprotokoll!N10*$B10</f>
        <v>0.1</v>
      </c>
      <c r="O10" s="8">
        <f>Kluppierungsprotokoll!O10*$B10</f>
        <v>1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6</v>
      </c>
      <c r="D11" s="8">
        <f>Kluppierungsprotokoll!D11*$B11</f>
        <v>0.60000000000000009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10.200000000000001</v>
      </c>
      <c r="J11" s="8">
        <f>Kluppierungsprotokoll!J11*$B11</f>
        <v>3.6</v>
      </c>
      <c r="K11" s="8">
        <f>Kluppierungsprotokoll!K11*$B11</f>
        <v>2.8000000000000003</v>
      </c>
      <c r="L11" s="8">
        <f>Kluppierungsprotokoll!L11*$B11</f>
        <v>0.4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0.60000000000000009</v>
      </c>
      <c r="P11" s="8">
        <f>Kluppierungsprotokoll!P11*$B11</f>
        <v>0.2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10.199999999999999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9.9</v>
      </c>
      <c r="J12" s="8">
        <f>Kluppierungsprotokoll!J12*$B12</f>
        <v>3.3</v>
      </c>
      <c r="K12" s="8">
        <f>Kluppierungsprotokoll!K12*$B12</f>
        <v>7.8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0.6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1.2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15</v>
      </c>
      <c r="D13" s="8">
        <f>Kluppierungsprotokoll!D13*$B13</f>
        <v>2.5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22</v>
      </c>
      <c r="J13" s="8">
        <f>Kluppierungsprotokoll!J13*$B13</f>
        <v>5.5</v>
      </c>
      <c r="K13" s="8">
        <f>Kluppierungsprotokoll!K13*$B13</f>
        <v>10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1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11.899999999999999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0.7</v>
      </c>
      <c r="I14" s="8">
        <f>Kluppierungsprotokoll!I14*$B14</f>
        <v>21</v>
      </c>
      <c r="J14" s="8">
        <f>Kluppierungsprotokoll!J14*$B14</f>
        <v>3.5</v>
      </c>
      <c r="K14" s="8">
        <f>Kluppierungsprotokoll!K14*$B14</f>
        <v>4.8999999999999995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1.4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11.700000000000001</v>
      </c>
      <c r="D15" s="8">
        <f>Kluppierungsprotokoll!D15*$B15</f>
        <v>2.7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12.6</v>
      </c>
      <c r="J15" s="8">
        <f>Kluppierungsprotokoll!J15*$B15</f>
        <v>2.7</v>
      </c>
      <c r="K15" s="8">
        <f>Kluppierungsprotokoll!K15*$B15</f>
        <v>6.3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0.9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7.1999999999999993</v>
      </c>
      <c r="D16" s="8">
        <f>Kluppierungsprotokoll!D16*$B16</f>
        <v>3.5999999999999996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8.4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1.5</v>
      </c>
      <c r="D17" s="8">
        <f>Kluppierungsprotokoll!D17*$B17</f>
        <v>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3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1.5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1.8</v>
      </c>
      <c r="D18" s="8">
        <f>Kluppierungsprotokoll!D18*$B18</f>
        <v>1.8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4.4000000000000004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2.6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3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68.5</v>
      </c>
      <c r="D53">
        <f t="shared" ref="D53:S53" si="0">SUM(D9:D51)</f>
        <v>22.5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0.7</v>
      </c>
      <c r="I53">
        <f t="shared" si="0"/>
        <v>100.8</v>
      </c>
      <c r="J53">
        <f t="shared" si="0"/>
        <v>23.5</v>
      </c>
      <c r="K53">
        <f t="shared" si="0"/>
        <v>36.299999999999997</v>
      </c>
      <c r="L53">
        <f t="shared" si="0"/>
        <v>1.6</v>
      </c>
      <c r="M53">
        <f t="shared" si="0"/>
        <v>0</v>
      </c>
      <c r="N53">
        <f t="shared" si="0"/>
        <v>1</v>
      </c>
      <c r="O53">
        <f t="shared" si="0"/>
        <v>6.1</v>
      </c>
      <c r="P53">
        <f t="shared" si="0"/>
        <v>0.2</v>
      </c>
      <c r="Q53">
        <f t="shared" si="0"/>
        <v>0</v>
      </c>
      <c r="R53">
        <f t="shared" si="0"/>
        <v>0</v>
      </c>
      <c r="S53">
        <f t="shared" si="0"/>
        <v>1.4</v>
      </c>
      <c r="T53">
        <f>SUM(C53:S53)</f>
        <v>262.59999999999997</v>
      </c>
    </row>
    <row r="54" spans="1:20" x14ac:dyDescent="0.25">
      <c r="A54" t="s">
        <v>25</v>
      </c>
      <c r="B54" t="s">
        <v>26</v>
      </c>
      <c r="C54">
        <f>C53/$B$6</f>
        <v>57.083333333333336</v>
      </c>
      <c r="D54">
        <f t="shared" ref="D54:S54" si="1">D53/$B$6</f>
        <v>18.75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0.58333333333333337</v>
      </c>
      <c r="I54">
        <f t="shared" si="1"/>
        <v>84</v>
      </c>
      <c r="J54">
        <f t="shared" si="1"/>
        <v>19.583333333333336</v>
      </c>
      <c r="K54">
        <f t="shared" si="1"/>
        <v>30.25</v>
      </c>
      <c r="L54">
        <f t="shared" si="1"/>
        <v>1.3333333333333335</v>
      </c>
      <c r="M54">
        <f t="shared" si="1"/>
        <v>0</v>
      </c>
      <c r="N54">
        <f t="shared" si="1"/>
        <v>0.83333333333333337</v>
      </c>
      <c r="O54">
        <f t="shared" si="1"/>
        <v>5.083333333333333</v>
      </c>
      <c r="P54">
        <f t="shared" si="1"/>
        <v>0.16666666666666669</v>
      </c>
      <c r="Q54">
        <f t="shared" si="1"/>
        <v>0</v>
      </c>
      <c r="R54">
        <f t="shared" si="1"/>
        <v>0</v>
      </c>
      <c r="S54">
        <f t="shared" si="1"/>
        <v>1.1666666666666667</v>
      </c>
      <c r="T54">
        <f>SUM(C54:S54)</f>
        <v>218.83333333333337</v>
      </c>
    </row>
    <row r="55" spans="1:20" x14ac:dyDescent="0.25">
      <c r="A55" t="s">
        <v>25</v>
      </c>
      <c r="B55" t="s">
        <v>31</v>
      </c>
      <c r="C55">
        <f>C54/$T54</f>
        <v>0.26085300837776082</v>
      </c>
      <c r="D55">
        <f t="shared" ref="D55:S55" si="2">D54/$T54</f>
        <v>8.5681645087585662E-2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2.6656511805026656E-3</v>
      </c>
      <c r="I55">
        <f t="shared" si="2"/>
        <v>0.3838537699923838</v>
      </c>
      <c r="J55">
        <f t="shared" si="2"/>
        <v>8.9489718202589483E-2</v>
      </c>
      <c r="K55">
        <f t="shared" si="2"/>
        <v>0.13823305407463821</v>
      </c>
      <c r="L55">
        <f t="shared" si="2"/>
        <v>6.0929169840060922E-3</v>
      </c>
      <c r="M55">
        <f t="shared" si="2"/>
        <v>0</v>
      </c>
      <c r="N55">
        <f t="shared" si="2"/>
        <v>3.8080731150038076E-3</v>
      </c>
      <c r="O55">
        <f t="shared" si="2"/>
        <v>2.3229246001523225E-2</v>
      </c>
      <c r="P55">
        <f t="shared" si="2"/>
        <v>7.6161462300076152E-4</v>
      </c>
      <c r="Q55">
        <f t="shared" si="2"/>
        <v>0</v>
      </c>
      <c r="R55">
        <f t="shared" si="2"/>
        <v>0</v>
      </c>
      <c r="S55">
        <f t="shared" si="2"/>
        <v>5.3313023610053311E-3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2026-07-24T06:52:24Z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