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8445" activeTab="1"/>
  </bookViews>
  <sheets>
    <sheet name="Vorratsherhebung" sheetId="1" r:id="rId1"/>
    <sheet name="Diagramm" sheetId="2" r:id="rId2"/>
    <sheet name="Tarife" sheetId="3" r:id="rId3"/>
  </sheets>
  <definedNames>
    <definedName name="_xlnm.Print_Area" localSheetId="0">'Vorratsherhebung'!$A$1:$AM$140</definedName>
    <definedName name="_xlnm.Print_Titles" localSheetId="1">'Diagramm'!$1:$9</definedName>
    <definedName name="_xlnm.Print_Titles" localSheetId="0">'Vorratsherhebung'!$1:$9</definedName>
  </definedNames>
  <calcPr fullCalcOnLoad="1"/>
</workbook>
</file>

<file path=xl/comments1.xml><?xml version="1.0" encoding="utf-8"?>
<comments xmlns="http://schemas.openxmlformats.org/spreadsheetml/2006/main">
  <authors>
    <author>Michiel Fehr</author>
  </authors>
  <commentList>
    <comment ref="D15" authorId="0">
      <text>
        <r>
          <rPr>
            <b/>
            <sz val="8"/>
            <rFont val="Tahoma"/>
            <family val="0"/>
          </rPr>
          <t>Michiel Fehr:</t>
        </r>
        <r>
          <rPr>
            <sz val="8"/>
            <rFont val="Tahoma"/>
            <family val="0"/>
          </rPr>
          <t xml:space="preserve">
Falls die Fläche in Teilflächen aufgeteilt ist, entsprechende Resultate unten in separate Tabellen eintragen. In diese Tabelle werden die Teilflächen dann automatisch zusammengefasst.</t>
        </r>
      </text>
    </comment>
  </commentList>
</comments>
</file>

<file path=xl/sharedStrings.xml><?xml version="1.0" encoding="utf-8"?>
<sst xmlns="http://schemas.openxmlformats.org/spreadsheetml/2006/main" count="366" uniqueCount="73">
  <si>
    <t>Stufe</t>
  </si>
  <si>
    <t xml:space="preserve">Gemeinde: </t>
  </si>
  <si>
    <t>Fichte</t>
  </si>
  <si>
    <t>Tanne</t>
  </si>
  <si>
    <t>Stk.</t>
  </si>
  <si>
    <t>übr. Ndh</t>
  </si>
  <si>
    <t>Buche</t>
  </si>
  <si>
    <t>Ahorn</t>
  </si>
  <si>
    <t>Esche</t>
  </si>
  <si>
    <t>übr. Lbh</t>
  </si>
  <si>
    <t>Total Lbh</t>
  </si>
  <si>
    <t>Total Ndh</t>
  </si>
  <si>
    <t>Total</t>
  </si>
  <si>
    <t>Tfm</t>
  </si>
  <si>
    <t>Bemerkung:</t>
  </si>
  <si>
    <t>Dürrholz</t>
  </si>
  <si>
    <t>Tarifstufe 1</t>
  </si>
  <si>
    <t>Tarifstufe 2</t>
  </si>
  <si>
    <t>Tarifstufe 3</t>
  </si>
  <si>
    <t>Tarifstufe 4</t>
  </si>
  <si>
    <t>Tarifstufe 5</t>
  </si>
  <si>
    <t>Tarif</t>
  </si>
  <si>
    <t>Annahmen durch Michiel Fehr</t>
  </si>
  <si>
    <t>Lärche</t>
  </si>
  <si>
    <t>Douglasie</t>
  </si>
  <si>
    <t>Eibe</t>
  </si>
  <si>
    <t>Föhre</t>
  </si>
  <si>
    <t>Ulme</t>
  </si>
  <si>
    <t>Linde</t>
  </si>
  <si>
    <t>Eiche</t>
  </si>
  <si>
    <t>Datum:</t>
  </si>
  <si>
    <t>Kluppierungsprotokoll</t>
  </si>
  <si>
    <t>Name(n):</t>
  </si>
  <si>
    <t>Fläche:</t>
  </si>
  <si>
    <t>ha</t>
  </si>
  <si>
    <t>Teilfläche B</t>
  </si>
  <si>
    <t>Gesamtfläche</t>
  </si>
  <si>
    <t>Teilfläche C</t>
  </si>
  <si>
    <t>Teilfläche A</t>
  </si>
  <si>
    <t xml:space="preserve">Bestandesstruktur </t>
  </si>
  <si>
    <t>Anteil [%]</t>
  </si>
  <si>
    <t>Nr.</t>
  </si>
  <si>
    <t>cm</t>
  </si>
  <si>
    <t>12-16cm</t>
  </si>
  <si>
    <t>16-20cm</t>
  </si>
  <si>
    <t>20-24cm</t>
  </si>
  <si>
    <t>24-28cm</t>
  </si>
  <si>
    <t>28-32cm</t>
  </si>
  <si>
    <t>32-36cm</t>
  </si>
  <si>
    <t>36-40cm</t>
  </si>
  <si>
    <t>40-44cm</t>
  </si>
  <si>
    <t>44-48cm</t>
  </si>
  <si>
    <t>48-52cm</t>
  </si>
  <si>
    <t>52-56cm</t>
  </si>
  <si>
    <t>56-60cm</t>
  </si>
  <si>
    <t>60-64cm</t>
  </si>
  <si>
    <t>64-68cm</t>
  </si>
  <si>
    <t>68-72cm</t>
  </si>
  <si>
    <t>72-76cm</t>
  </si>
  <si>
    <t>76-80cm</t>
  </si>
  <si>
    <t>80-84cm</t>
  </si>
  <si>
    <t>84-88cm</t>
  </si>
  <si>
    <t>88-92cm</t>
  </si>
  <si>
    <t>92-96cm</t>
  </si>
  <si>
    <t>96-100cm</t>
  </si>
  <si>
    <t>Waldname:</t>
  </si>
  <si>
    <t xml:space="preserve">Total </t>
  </si>
  <si>
    <t xml:space="preserve">pro ha </t>
  </si>
  <si>
    <t>pro ha</t>
  </si>
  <si>
    <t>Chilebach</t>
  </si>
  <si>
    <t>Schüpfheim</t>
  </si>
  <si>
    <t>Doris Zehnder, Bruno Blum</t>
  </si>
  <si>
    <t>Vorrat vor Nutzung (Sommer 2008)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</si>
</sst>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  <numFmt numFmtId="172" formatCode="[$-807]dddd\,\ d\.\ mmmm\ yyyy"/>
  </numFmts>
  <fonts count="5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Dashed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Dashed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Dashed"/>
      <right style="thin"/>
      <top style="medium"/>
      <bottom style="thin"/>
    </border>
    <border>
      <left style="medium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/>
    </xf>
    <xf numFmtId="2" fontId="2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5" fillId="0" borderId="16" xfId="0" applyFont="1" applyBorder="1" applyAlignment="1">
      <alignment/>
    </xf>
    <xf numFmtId="0" fontId="5" fillId="0" borderId="16" xfId="0" applyFont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 hidden="1"/>
    </xf>
    <xf numFmtId="0" fontId="0" fillId="35" borderId="0" xfId="0" applyFill="1" applyAlignment="1">
      <alignment/>
    </xf>
    <xf numFmtId="2" fontId="2" fillId="0" borderId="17" xfId="0" applyNumberFormat="1" applyFont="1" applyBorder="1" applyAlignment="1">
      <alignment horizontal="left" vertical="center"/>
    </xf>
    <xf numFmtId="2" fontId="2" fillId="34" borderId="17" xfId="0" applyNumberFormat="1" applyFont="1" applyFill="1" applyBorder="1" applyAlignment="1">
      <alignment horizontal="left" vertical="center"/>
    </xf>
    <xf numFmtId="2" fontId="2" fillId="0" borderId="18" xfId="0" applyNumberFormat="1" applyFont="1" applyBorder="1" applyAlignment="1">
      <alignment horizontal="left" vertical="center"/>
    </xf>
    <xf numFmtId="2" fontId="2" fillId="0" borderId="19" xfId="0" applyNumberFormat="1" applyFont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1" fontId="2" fillId="37" borderId="23" xfId="0" applyNumberFormat="1" applyFont="1" applyFill="1" applyBorder="1" applyAlignment="1">
      <alignment horizontal="right"/>
    </xf>
    <xf numFmtId="2" fontId="2" fillId="37" borderId="24" xfId="0" applyNumberFormat="1" applyFont="1" applyFill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1" fontId="2" fillId="37" borderId="16" xfId="0" applyNumberFormat="1" applyFont="1" applyFill="1" applyBorder="1" applyAlignment="1">
      <alignment horizontal="right"/>
    </xf>
    <xf numFmtId="1" fontId="2" fillId="33" borderId="25" xfId="0" applyNumberFormat="1" applyFont="1" applyFill="1" applyBorder="1" applyAlignment="1">
      <alignment horizontal="right"/>
    </xf>
    <xf numFmtId="2" fontId="2" fillId="33" borderId="24" xfId="0" applyNumberFormat="1" applyFont="1" applyFill="1" applyBorder="1" applyAlignment="1">
      <alignment horizontal="right"/>
    </xf>
    <xf numFmtId="1" fontId="2" fillId="34" borderId="25" xfId="0" applyNumberFormat="1" applyFont="1" applyFill="1" applyBorder="1" applyAlignment="1">
      <alignment horizontal="right"/>
    </xf>
    <xf numFmtId="2" fontId="2" fillId="34" borderId="26" xfId="0" applyNumberFormat="1" applyFont="1" applyFill="1" applyBorder="1" applyAlignment="1">
      <alignment horizontal="right"/>
    </xf>
    <xf numFmtId="1" fontId="2" fillId="36" borderId="23" xfId="0" applyNumberFormat="1" applyFont="1" applyFill="1" applyBorder="1" applyAlignment="1">
      <alignment horizontal="right"/>
    </xf>
    <xf numFmtId="2" fontId="2" fillId="36" borderId="27" xfId="0" applyNumberFormat="1" applyFont="1" applyFill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23" xfId="0" applyNumberFormat="1" applyFont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1" fontId="2" fillId="37" borderId="28" xfId="0" applyNumberFormat="1" applyFont="1" applyFill="1" applyBorder="1" applyAlignment="1">
      <alignment horizontal="right"/>
    </xf>
    <xf numFmtId="1" fontId="2" fillId="37" borderId="29" xfId="0" applyNumberFormat="1" applyFont="1" applyFill="1" applyBorder="1" applyAlignment="1">
      <alignment horizontal="right"/>
    </xf>
    <xf numFmtId="1" fontId="2" fillId="0" borderId="28" xfId="0" applyNumberFormat="1" applyFont="1" applyFill="1" applyBorder="1" applyAlignment="1">
      <alignment horizontal="right"/>
    </xf>
    <xf numFmtId="1" fontId="2" fillId="0" borderId="29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30" xfId="0" applyNumberFormat="1" applyFont="1" applyFill="1" applyBorder="1" applyAlignment="1">
      <alignment horizontal="right"/>
    </xf>
    <xf numFmtId="2" fontId="2" fillId="0" borderId="29" xfId="0" applyNumberFormat="1" applyFont="1" applyFill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1" fontId="2" fillId="33" borderId="31" xfId="0" applyNumberFormat="1" applyFont="1" applyFill="1" applyBorder="1" applyAlignment="1">
      <alignment horizontal="right"/>
    </xf>
    <xf numFmtId="2" fontId="2" fillId="33" borderId="32" xfId="0" applyNumberFormat="1" applyFont="1" applyFill="1" applyBorder="1" applyAlignment="1">
      <alignment horizontal="right"/>
    </xf>
    <xf numFmtId="1" fontId="2" fillId="34" borderId="31" xfId="0" applyNumberFormat="1" applyFont="1" applyFill="1" applyBorder="1" applyAlignment="1">
      <alignment horizontal="right"/>
    </xf>
    <xf numFmtId="2" fontId="2" fillId="34" borderId="33" xfId="0" applyNumberFormat="1" applyFont="1" applyFill="1" applyBorder="1" applyAlignment="1">
      <alignment horizontal="right"/>
    </xf>
    <xf numFmtId="1" fontId="2" fillId="36" borderId="28" xfId="0" applyNumberFormat="1" applyFont="1" applyFill="1" applyBorder="1" applyAlignment="1">
      <alignment horizontal="right"/>
    </xf>
    <xf numFmtId="2" fontId="2" fillId="36" borderId="30" xfId="0" applyNumberFormat="1" applyFont="1" applyFill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/>
    </xf>
    <xf numFmtId="1" fontId="2" fillId="0" borderId="35" xfId="0" applyNumberFormat="1" applyFont="1" applyBorder="1" applyAlignment="1">
      <alignment horizontal="right"/>
    </xf>
    <xf numFmtId="1" fontId="2" fillId="0" borderId="36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37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/>
    </xf>
    <xf numFmtId="14" fontId="2" fillId="0" borderId="38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left"/>
    </xf>
    <xf numFmtId="14" fontId="2" fillId="0" borderId="38" xfId="0" applyNumberFormat="1" applyFont="1" applyBorder="1" applyAlignment="1" quotePrefix="1">
      <alignment horizontal="left"/>
    </xf>
    <xf numFmtId="0" fontId="2" fillId="37" borderId="39" xfId="0" applyFont="1" applyFill="1" applyBorder="1" applyAlignment="1">
      <alignment horizontal="right"/>
    </xf>
    <xf numFmtId="1" fontId="2" fillId="37" borderId="39" xfId="0" applyNumberFormat="1" applyFont="1" applyFill="1" applyBorder="1" applyAlignment="1">
      <alignment horizontal="right"/>
    </xf>
    <xf numFmtId="2" fontId="2" fillId="0" borderId="40" xfId="0" applyNumberFormat="1" applyFont="1" applyBorder="1" applyAlignment="1">
      <alignment horizontal="right"/>
    </xf>
    <xf numFmtId="1" fontId="2" fillId="37" borderId="40" xfId="0" applyNumberFormat="1" applyFont="1" applyFill="1" applyBorder="1" applyAlignment="1">
      <alignment horizontal="right"/>
    </xf>
    <xf numFmtId="1" fontId="2" fillId="36" borderId="39" xfId="0" applyNumberFormat="1" applyFont="1" applyFill="1" applyBorder="1" applyAlignment="1">
      <alignment horizontal="right"/>
    </xf>
    <xf numFmtId="2" fontId="2" fillId="36" borderId="24" xfId="0" applyNumberFormat="1" applyFont="1" applyFill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2" fontId="2" fillId="36" borderId="18" xfId="0" applyNumberFormat="1" applyFont="1" applyFill="1" applyBorder="1" applyAlignment="1">
      <alignment horizontal="left" vertical="center"/>
    </xf>
    <xf numFmtId="2" fontId="2" fillId="36" borderId="21" xfId="0" applyNumberFormat="1" applyFont="1" applyFill="1" applyBorder="1" applyAlignment="1">
      <alignment horizontal="left" vertical="center"/>
    </xf>
    <xf numFmtId="2" fontId="2" fillId="34" borderId="41" xfId="0" applyNumberFormat="1" applyFont="1" applyFill="1" applyBorder="1" applyAlignment="1">
      <alignment horizontal="left" vertical="center"/>
    </xf>
    <xf numFmtId="2" fontId="2" fillId="33" borderId="41" xfId="0" applyNumberFormat="1" applyFont="1" applyFill="1" applyBorder="1" applyAlignment="1">
      <alignment horizontal="left" vertical="center"/>
    </xf>
    <xf numFmtId="2" fontId="2" fillId="33" borderId="21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 quotePrefix="1">
      <alignment horizontal="left"/>
    </xf>
    <xf numFmtId="0" fontId="3" fillId="0" borderId="23" xfId="0" applyFont="1" applyBorder="1" applyAlignment="1">
      <alignment horizontal="left"/>
    </xf>
    <xf numFmtId="1" fontId="2" fillId="0" borderId="27" xfId="0" applyNumberFormat="1" applyFont="1" applyBorder="1" applyAlignment="1">
      <alignment horizontal="right"/>
    </xf>
    <xf numFmtId="1" fontId="2" fillId="0" borderId="42" xfId="0" applyNumberFormat="1" applyFont="1" applyBorder="1" applyAlignment="1">
      <alignment horizontal="right"/>
    </xf>
    <xf numFmtId="1" fontId="2" fillId="0" borderId="43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3" fillId="33" borderId="44" xfId="0" applyNumberFormat="1" applyFont="1" applyFill="1" applyBorder="1" applyAlignment="1">
      <alignment horizontal="right"/>
    </xf>
    <xf numFmtId="1" fontId="3" fillId="33" borderId="36" xfId="0" applyNumberFormat="1" applyFont="1" applyFill="1" applyBorder="1" applyAlignment="1">
      <alignment horizontal="right"/>
    </xf>
    <xf numFmtId="1" fontId="2" fillId="0" borderId="45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3" fillId="34" borderId="44" xfId="0" applyNumberFormat="1" applyFont="1" applyFill="1" applyBorder="1" applyAlignment="1">
      <alignment horizontal="right"/>
    </xf>
    <xf numFmtId="1" fontId="3" fillId="36" borderId="36" xfId="0" applyNumberFormat="1" applyFont="1" applyFill="1" applyBorder="1" applyAlignment="1">
      <alignment horizontal="right"/>
    </xf>
    <xf numFmtId="1" fontId="3" fillId="34" borderId="45" xfId="0" applyNumberFormat="1" applyFont="1" applyFill="1" applyBorder="1" applyAlignment="1">
      <alignment horizontal="right"/>
    </xf>
    <xf numFmtId="1" fontId="3" fillId="36" borderId="27" xfId="0" applyNumberFormat="1" applyFont="1" applyFill="1" applyBorder="1" applyAlignment="1">
      <alignment horizontal="right"/>
    </xf>
    <xf numFmtId="1" fontId="3" fillId="34" borderId="11" xfId="0" applyNumberFormat="1" applyFont="1" applyFill="1" applyBorder="1" applyAlignment="1">
      <alignment horizontal="right"/>
    </xf>
    <xf numFmtId="1" fontId="3" fillId="36" borderId="22" xfId="0" applyNumberFormat="1" applyFont="1" applyFill="1" applyBorder="1" applyAlignment="1">
      <alignment horizontal="right"/>
    </xf>
    <xf numFmtId="1" fontId="3" fillId="34" borderId="43" xfId="0" applyNumberFormat="1" applyFont="1" applyFill="1" applyBorder="1" applyAlignment="1">
      <alignment horizontal="right"/>
    </xf>
    <xf numFmtId="1" fontId="3" fillId="34" borderId="46" xfId="0" applyNumberFormat="1" applyFont="1" applyFill="1" applyBorder="1" applyAlignment="1">
      <alignment horizontal="right"/>
    </xf>
    <xf numFmtId="1" fontId="3" fillId="34" borderId="12" xfId="0" applyNumberFormat="1" applyFont="1" applyFill="1" applyBorder="1" applyAlignment="1">
      <alignment horizontal="right"/>
    </xf>
    <xf numFmtId="1" fontId="3" fillId="36" borderId="34" xfId="0" applyNumberFormat="1" applyFont="1" applyFill="1" applyBorder="1" applyAlignment="1">
      <alignment horizontal="right"/>
    </xf>
    <xf numFmtId="1" fontId="3" fillId="36" borderId="23" xfId="0" applyNumberFormat="1" applyFont="1" applyFill="1" applyBorder="1" applyAlignment="1">
      <alignment horizontal="right"/>
    </xf>
    <xf numFmtId="1" fontId="3" fillId="36" borderId="19" xfId="0" applyNumberFormat="1" applyFont="1" applyFill="1" applyBorder="1" applyAlignment="1">
      <alignment horizontal="right"/>
    </xf>
    <xf numFmtId="0" fontId="2" fillId="0" borderId="47" xfId="0" applyFont="1" applyBorder="1" applyAlignment="1">
      <alignment horizontal="center" vertical="center"/>
    </xf>
    <xf numFmtId="0" fontId="2" fillId="37" borderId="38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1" fontId="2" fillId="37" borderId="38" xfId="0" applyNumberFormat="1" applyFont="1" applyFill="1" applyBorder="1" applyAlignment="1">
      <alignment horizontal="right"/>
    </xf>
    <xf numFmtId="1" fontId="2" fillId="0" borderId="38" xfId="0" applyNumberFormat="1" applyFont="1" applyBorder="1" applyAlignment="1">
      <alignment horizontal="right"/>
    </xf>
    <xf numFmtId="1" fontId="2" fillId="0" borderId="48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left"/>
    </xf>
    <xf numFmtId="0" fontId="0" fillId="0" borderId="38" xfId="0" applyBorder="1" applyAlignment="1">
      <alignment/>
    </xf>
    <xf numFmtId="2" fontId="2" fillId="0" borderId="38" xfId="0" applyNumberFormat="1" applyFont="1" applyBorder="1" applyAlignment="1">
      <alignment horizontal="left"/>
    </xf>
    <xf numFmtId="14" fontId="2" fillId="0" borderId="38" xfId="0" applyNumberFormat="1" applyFont="1" applyBorder="1" applyAlignment="1" quotePrefix="1">
      <alignment horizontal="left"/>
    </xf>
    <xf numFmtId="14" fontId="2" fillId="0" borderId="38" xfId="0" applyNumberFormat="1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025"/>
          <c:w val="0.78375"/>
          <c:h val="0.793"/>
        </c:manualLayout>
      </c:layout>
      <c:lineChart>
        <c:grouping val="standard"/>
        <c:varyColors val="0"/>
        <c:ser>
          <c:idx val="0"/>
          <c:order val="0"/>
          <c:tx>
            <c:v>Tanne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Vorratsherhebung!$F$15:$F$36</c:f>
              <c:numCache>
                <c:ptCount val="22"/>
                <c:pt idx="0">
                  <c:v>32</c:v>
                </c:pt>
                <c:pt idx="1">
                  <c:v>25</c:v>
                </c:pt>
                <c:pt idx="2">
                  <c:v>13</c:v>
                </c:pt>
                <c:pt idx="3">
                  <c:v>7</c:v>
                </c:pt>
                <c:pt idx="4">
                  <c:v>14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Fichte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Vorratsherhebung!$D$15:$D$36</c:f>
              <c:numCache>
                <c:ptCount val="22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Lärche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Vorratsherhebung!$H$15:$H$36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Douglasie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Vorratsherhebung!$J$15:$J$36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Föhre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Vorratsherhebung!$N$15:$N$36</c:f>
            </c:numRef>
          </c:val>
          <c:smooth val="0"/>
        </c:ser>
        <c:ser>
          <c:idx val="5"/>
          <c:order val="5"/>
          <c:tx>
            <c:v>Eibe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Vorratsherhebung!$L$15:$L$36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übr. Ndh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Vorratsherhebung!$P$15:$P$36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Buche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Vorratsherhebung!$T$15:$T$36</c:f>
              <c:numCache>
                <c:ptCount val="22"/>
                <c:pt idx="0">
                  <c:v>17</c:v>
                </c:pt>
                <c:pt idx="1">
                  <c:v>8</c:v>
                </c:pt>
                <c:pt idx="2">
                  <c:v>12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Bergahorn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Vorratsherhebung!$V$15:$V$36</c:f>
              <c:numCache>
                <c:ptCount val="2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Esche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Vorratsherhebung!$X$15:$X$36</c:f>
              <c:numCach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Ulme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Vorratsherhebung!$Z$15:$Z$36</c:f>
              <c:numCache>
                <c:ptCount val="2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v>Linde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Vorratsherhebung!$AB$15:$AB$36</c:f>
            </c:numRef>
          </c:val>
          <c:smooth val="0"/>
        </c:ser>
        <c:ser>
          <c:idx val="12"/>
          <c:order val="12"/>
          <c:tx>
            <c:v>Eiche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Vorratsherhebung!$AD$15:$AD$36</c:f>
            </c:numRef>
          </c:val>
          <c:smooth val="0"/>
        </c:ser>
        <c:ser>
          <c:idx val="13"/>
          <c:order val="13"/>
          <c:tx>
            <c:v>übr. Lbh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Vorratsherhebung!$AF$15:$AF$36</c:f>
              <c:numCach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Vorratsherhebung!$AJ$15:$AJ$36</c:f>
              <c:numCache>
                <c:ptCount val="22"/>
                <c:pt idx="0">
                  <c:v>65</c:v>
                </c:pt>
                <c:pt idx="1">
                  <c:v>49</c:v>
                </c:pt>
                <c:pt idx="2">
                  <c:v>38</c:v>
                </c:pt>
                <c:pt idx="3">
                  <c:v>32</c:v>
                </c:pt>
                <c:pt idx="4">
                  <c:v>39</c:v>
                </c:pt>
                <c:pt idx="5">
                  <c:v>24</c:v>
                </c:pt>
                <c:pt idx="6">
                  <c:v>21</c:v>
                </c:pt>
                <c:pt idx="7">
                  <c:v>25</c:v>
                </c:pt>
                <c:pt idx="8">
                  <c:v>19</c:v>
                </c:pt>
                <c:pt idx="9">
                  <c:v>17</c:v>
                </c:pt>
                <c:pt idx="10">
                  <c:v>18</c:v>
                </c:pt>
                <c:pt idx="11">
                  <c:v>6</c:v>
                </c:pt>
                <c:pt idx="12">
                  <c:v>10</c:v>
                </c:pt>
                <c:pt idx="13">
                  <c:v>6</c:v>
                </c:pt>
                <c:pt idx="14">
                  <c:v>2</c:v>
                </c:pt>
                <c:pt idx="15">
                  <c:v>11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35886681"/>
        <c:axId val="32274898"/>
      </c:lineChart>
      <c:catAx>
        <c:axId val="35886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4898"/>
        <c:crosses val="autoZero"/>
        <c:auto val="1"/>
        <c:lblOffset val="100"/>
        <c:tickLblSkip val="1"/>
        <c:noMultiLvlLbl val="0"/>
      </c:catAx>
      <c:valAx>
        <c:axId val="32274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86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20875"/>
          <c:w val="0.14875"/>
          <c:h val="0.6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"/>
          <c:w val="0.807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v>Tanne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Vorratsherhebung!$F$15:$F$36</c:f>
              <c:numCache>
                <c:ptCount val="22"/>
                <c:pt idx="0">
                  <c:v>32</c:v>
                </c:pt>
                <c:pt idx="1">
                  <c:v>25</c:v>
                </c:pt>
                <c:pt idx="2">
                  <c:v>13</c:v>
                </c:pt>
                <c:pt idx="3">
                  <c:v>7</c:v>
                </c:pt>
                <c:pt idx="4">
                  <c:v>14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Fichte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Vorratsherhebung!$D$15:$D$36</c:f>
              <c:numCache>
                <c:ptCount val="22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v>Lärche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Vorratsherhebung!$H$15:$H$36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v>Douglasie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Vorratsherhebung!$J$15:$J$36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v>Föhre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Vorratsherhebung!$N$15:$N$36</c:f>
            </c:numRef>
          </c:val>
        </c:ser>
        <c:ser>
          <c:idx val="5"/>
          <c:order val="5"/>
          <c:tx>
            <c:v>Eibe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Vorratsherhebung!$L$15:$L$36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v>übr. Ndh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Vorratsherhebung!$P$15:$P$36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v>Buche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Vorratsherhebung!$T$15:$T$36</c:f>
              <c:numCache>
                <c:ptCount val="22"/>
                <c:pt idx="0">
                  <c:v>17</c:v>
                </c:pt>
                <c:pt idx="1">
                  <c:v>8</c:v>
                </c:pt>
                <c:pt idx="2">
                  <c:v>12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8"/>
          <c:order val="8"/>
          <c:tx>
            <c:v>Bergahorn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Vorratsherhebung!$V$15:$V$36</c:f>
              <c:numCache>
                <c:ptCount val="2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9"/>
          <c:order val="9"/>
          <c:tx>
            <c:v>Esche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Vorratsherhebung!$X$15:$X$36</c:f>
              <c:numCach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0"/>
          <c:order val="10"/>
          <c:tx>
            <c:v>Ulme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Vorratsherhebung!$Z$15:$Z$36</c:f>
              <c:numCache>
                <c:ptCount val="2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1"/>
          <c:order val="11"/>
          <c:tx>
            <c:v>Linde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Vorratsherhebung!$AB$15:$AB$36</c:f>
            </c:numRef>
          </c:val>
        </c:ser>
        <c:ser>
          <c:idx val="12"/>
          <c:order val="12"/>
          <c:tx>
            <c:v>Eiche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Vorratsherhebung!$AD$15:$AD$36</c:f>
            </c:numRef>
          </c:val>
        </c:ser>
        <c:ser>
          <c:idx val="13"/>
          <c:order val="13"/>
          <c:tx>
            <c:v>übr. Lbh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Vorratsherhebung!$AF$15:$AF$36</c:f>
              <c:numCach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7729859"/>
        <c:axId val="37098092"/>
      </c:barChart>
      <c:catAx>
        <c:axId val="2772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8092"/>
        <c:crosses val="autoZero"/>
        <c:auto val="1"/>
        <c:lblOffset val="100"/>
        <c:tickLblSkip val="1"/>
        <c:noMultiLvlLbl val="0"/>
      </c:catAx>
      <c:valAx>
        <c:axId val="37098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29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155"/>
          <c:w val="0.12375"/>
          <c:h val="0.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025"/>
          <c:w val="0.78375"/>
          <c:h val="0.793"/>
        </c:manualLayout>
      </c:layout>
      <c:lineChart>
        <c:grouping val="standard"/>
        <c:varyColors val="0"/>
        <c:ser>
          <c:idx val="0"/>
          <c:order val="0"/>
          <c:tx>
            <c:v>Tanne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Vorratsherhebung!$F$48:$F$69</c:f>
              <c:numCache>
                <c:ptCount val="22"/>
              </c:numCache>
            </c:numRef>
          </c:val>
          <c:smooth val="0"/>
        </c:ser>
        <c:ser>
          <c:idx val="1"/>
          <c:order val="1"/>
          <c:tx>
            <c:v>Fichte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Vorratsherhebung!$D$48:$D$69</c:f>
              <c:numCache>
                <c:ptCount val="22"/>
              </c:numCache>
            </c:numRef>
          </c:val>
          <c:smooth val="0"/>
        </c:ser>
        <c:ser>
          <c:idx val="2"/>
          <c:order val="2"/>
          <c:tx>
            <c:v>Lärche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Vorratsherhebung!$H$48:$H$69</c:f>
              <c:numCache>
                <c:ptCount val="22"/>
              </c:numCache>
            </c:numRef>
          </c:val>
          <c:smooth val="0"/>
        </c:ser>
        <c:ser>
          <c:idx val="3"/>
          <c:order val="3"/>
          <c:tx>
            <c:v>Douglasie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Vorratsherhebung!$J$48:$J$69</c:f>
              <c:numCache>
                <c:ptCount val="22"/>
              </c:numCache>
            </c:numRef>
          </c:val>
          <c:smooth val="0"/>
        </c:ser>
        <c:ser>
          <c:idx val="4"/>
          <c:order val="4"/>
          <c:tx>
            <c:v>Föhre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Vorratsherhebung!$N$48:$N$69</c:f>
            </c:numRef>
          </c:val>
          <c:smooth val="0"/>
        </c:ser>
        <c:ser>
          <c:idx val="5"/>
          <c:order val="5"/>
          <c:tx>
            <c:v>Eibe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Vorratsherhebung!$L$48:$L$69</c:f>
              <c:numCache>
                <c:ptCount val="22"/>
              </c:numCache>
            </c:numRef>
          </c:val>
          <c:smooth val="0"/>
        </c:ser>
        <c:ser>
          <c:idx val="6"/>
          <c:order val="6"/>
          <c:tx>
            <c:v>übr. Ndh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Vorratsherhebung!$P$48:$P$69</c:f>
              <c:numCache>
                <c:ptCount val="22"/>
              </c:numCache>
            </c:numRef>
          </c:val>
          <c:smooth val="0"/>
        </c:ser>
        <c:ser>
          <c:idx val="7"/>
          <c:order val="7"/>
          <c:tx>
            <c:v>Buche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Vorratsherhebung!$T$48:$T$69</c:f>
              <c:numCache>
                <c:ptCount val="22"/>
              </c:numCache>
            </c:numRef>
          </c:val>
          <c:smooth val="0"/>
        </c:ser>
        <c:ser>
          <c:idx val="8"/>
          <c:order val="8"/>
          <c:tx>
            <c:v>Bergahorn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Vorratsherhebung!$V$48:$V$69</c:f>
              <c:numCache>
                <c:ptCount val="22"/>
              </c:numCache>
            </c:numRef>
          </c:val>
          <c:smooth val="0"/>
        </c:ser>
        <c:ser>
          <c:idx val="9"/>
          <c:order val="9"/>
          <c:tx>
            <c:v>Esche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Vorratsherhebung!$X$48:$X$69</c:f>
              <c:numCache>
                <c:ptCount val="22"/>
              </c:numCache>
            </c:numRef>
          </c:val>
          <c:smooth val="0"/>
        </c:ser>
        <c:ser>
          <c:idx val="10"/>
          <c:order val="10"/>
          <c:tx>
            <c:v>Ulme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Vorratsherhebung!$Z$48:$Z$69</c:f>
              <c:numCache>
                <c:ptCount val="22"/>
              </c:numCache>
            </c:numRef>
          </c:val>
          <c:smooth val="0"/>
        </c:ser>
        <c:ser>
          <c:idx val="11"/>
          <c:order val="11"/>
          <c:tx>
            <c:v>Linde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Vorratsherhebung!$AB$48:$AB$69</c:f>
            </c:numRef>
          </c:val>
          <c:smooth val="0"/>
        </c:ser>
        <c:ser>
          <c:idx val="12"/>
          <c:order val="12"/>
          <c:tx>
            <c:v>Eiche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Vorratsherhebung!$AD$48:$AD$69</c:f>
            </c:numRef>
          </c:val>
          <c:smooth val="0"/>
        </c:ser>
        <c:ser>
          <c:idx val="13"/>
          <c:order val="13"/>
          <c:tx>
            <c:v>übr. Lbh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Vorratsherhebung!$AF$48:$AF$69</c:f>
              <c:numCache>
                <c:ptCount val="22"/>
              </c:numCache>
            </c:numRef>
          </c:val>
          <c:smooth val="0"/>
        </c:ser>
        <c:ser>
          <c:idx val="14"/>
          <c:order val="14"/>
          <c:tx>
            <c:v>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Vorratsherhebung!$AJ$48:$AJ$69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34216461"/>
        <c:axId val="4181222"/>
      </c:lineChart>
      <c:catAx>
        <c:axId val="34216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222"/>
        <c:crosses val="autoZero"/>
        <c:auto val="1"/>
        <c:lblOffset val="100"/>
        <c:tickLblSkip val="1"/>
        <c:noMultiLvlLbl val="0"/>
      </c:catAx>
      <c:valAx>
        <c:axId val="4181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16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20875"/>
          <c:w val="0.14875"/>
          <c:h val="0.6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"/>
          <c:w val="0.808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v>Tanne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Vorratsherhebung!$F$48:$F$69</c:f>
              <c:numCache>
                <c:ptCount val="22"/>
              </c:numCache>
            </c:numRef>
          </c:val>
        </c:ser>
        <c:ser>
          <c:idx val="1"/>
          <c:order val="1"/>
          <c:tx>
            <c:v>Fichte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Vorratsherhebung!$D$48:$D$69</c:f>
              <c:numCache>
                <c:ptCount val="22"/>
              </c:numCache>
            </c:numRef>
          </c:val>
        </c:ser>
        <c:ser>
          <c:idx val="2"/>
          <c:order val="2"/>
          <c:tx>
            <c:v>Lärche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Vorratsherhebung!$H$48:$H$69</c:f>
              <c:numCache>
                <c:ptCount val="22"/>
              </c:numCache>
            </c:numRef>
          </c:val>
        </c:ser>
        <c:ser>
          <c:idx val="3"/>
          <c:order val="3"/>
          <c:tx>
            <c:v>Douglasie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Vorratsherhebung!$J$48:$J$69</c:f>
              <c:numCache>
                <c:ptCount val="22"/>
              </c:numCache>
            </c:numRef>
          </c:val>
        </c:ser>
        <c:ser>
          <c:idx val="4"/>
          <c:order val="4"/>
          <c:tx>
            <c:v>Föhre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Vorratsherhebung!$N$48:$N$69</c:f>
            </c:numRef>
          </c:val>
        </c:ser>
        <c:ser>
          <c:idx val="5"/>
          <c:order val="5"/>
          <c:tx>
            <c:v>Eibe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Vorratsherhebung!$L$48:$L$69</c:f>
              <c:numCache>
                <c:ptCount val="22"/>
              </c:numCache>
            </c:numRef>
          </c:val>
        </c:ser>
        <c:ser>
          <c:idx val="6"/>
          <c:order val="6"/>
          <c:tx>
            <c:v>übr. Ndh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Vorratsherhebung!$P$48:$P$69</c:f>
              <c:numCache>
                <c:ptCount val="22"/>
              </c:numCache>
            </c:numRef>
          </c:val>
        </c:ser>
        <c:ser>
          <c:idx val="7"/>
          <c:order val="7"/>
          <c:tx>
            <c:v>Buche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Vorratsherhebung!$T$48:$T$69</c:f>
              <c:numCache>
                <c:ptCount val="22"/>
              </c:numCache>
            </c:numRef>
          </c:val>
        </c:ser>
        <c:ser>
          <c:idx val="8"/>
          <c:order val="8"/>
          <c:tx>
            <c:v>Bergahorn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Vorratsherhebung!$V$48:$V$69</c:f>
              <c:numCache>
                <c:ptCount val="22"/>
              </c:numCache>
            </c:numRef>
          </c:val>
        </c:ser>
        <c:ser>
          <c:idx val="9"/>
          <c:order val="9"/>
          <c:tx>
            <c:v>Esche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Vorratsherhebung!$X$48:$X$69</c:f>
              <c:numCache>
                <c:ptCount val="22"/>
              </c:numCache>
            </c:numRef>
          </c:val>
        </c:ser>
        <c:ser>
          <c:idx val="10"/>
          <c:order val="10"/>
          <c:tx>
            <c:v>Ulme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Vorratsherhebung!$Z$48:$Z$69</c:f>
              <c:numCache>
                <c:ptCount val="22"/>
              </c:numCache>
            </c:numRef>
          </c:val>
        </c:ser>
        <c:ser>
          <c:idx val="11"/>
          <c:order val="11"/>
          <c:tx>
            <c:v>Linde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Vorratsherhebung!$AB$48:$AB$69</c:f>
            </c:numRef>
          </c:val>
        </c:ser>
        <c:ser>
          <c:idx val="12"/>
          <c:order val="12"/>
          <c:tx>
            <c:v>Eiche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Vorratsherhebung!$AD$48:$AD$69</c:f>
            </c:numRef>
          </c:val>
        </c:ser>
        <c:ser>
          <c:idx val="13"/>
          <c:order val="13"/>
          <c:tx>
            <c:v>übr. Lbh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Vorratsherhebung!$AF$48:$AF$69</c:f>
              <c:numCache>
                <c:ptCount val="22"/>
              </c:numCache>
            </c:numRef>
          </c:val>
        </c:ser>
        <c:overlap val="100"/>
        <c:axId val="37003063"/>
        <c:axId val="28799808"/>
      </c:barChart>
      <c:catAx>
        <c:axId val="3700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9808"/>
        <c:crosses val="autoZero"/>
        <c:auto val="1"/>
        <c:lblOffset val="100"/>
        <c:tickLblSkip val="1"/>
        <c:noMultiLvlLbl val="0"/>
      </c:catAx>
      <c:valAx>
        <c:axId val="28799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03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155"/>
          <c:w val="0.1235"/>
          <c:h val="0.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"/>
          <c:w val="0.78375"/>
          <c:h val="0.7935"/>
        </c:manualLayout>
      </c:layout>
      <c:lineChart>
        <c:grouping val="standard"/>
        <c:varyColors val="0"/>
        <c:ser>
          <c:idx val="0"/>
          <c:order val="0"/>
          <c:tx>
            <c:v>Tanne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Vorratsherhebung!$F$81:$F$102</c:f>
              <c:numCache>
                <c:ptCount val="22"/>
              </c:numCache>
            </c:numRef>
          </c:val>
          <c:smooth val="0"/>
        </c:ser>
        <c:ser>
          <c:idx val="1"/>
          <c:order val="1"/>
          <c:tx>
            <c:v>Fichte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Vorratsherhebung!$D$81:$D$102</c:f>
              <c:numCache>
                <c:ptCount val="22"/>
              </c:numCache>
            </c:numRef>
          </c:val>
          <c:smooth val="0"/>
        </c:ser>
        <c:ser>
          <c:idx val="2"/>
          <c:order val="2"/>
          <c:tx>
            <c:v>Lärche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Vorratsherhebung!$H$81:$H$102</c:f>
              <c:numCache>
                <c:ptCount val="22"/>
              </c:numCache>
            </c:numRef>
          </c:val>
          <c:smooth val="0"/>
        </c:ser>
        <c:ser>
          <c:idx val="3"/>
          <c:order val="3"/>
          <c:tx>
            <c:v>Douglasie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Vorratsherhebung!$J$81:$J$102</c:f>
              <c:numCache>
                <c:ptCount val="22"/>
              </c:numCache>
            </c:numRef>
          </c:val>
          <c:smooth val="0"/>
        </c:ser>
        <c:ser>
          <c:idx val="4"/>
          <c:order val="4"/>
          <c:tx>
            <c:v>Föhre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Vorratsherhebung!$N$81:$N$102</c:f>
            </c:numRef>
          </c:val>
          <c:smooth val="0"/>
        </c:ser>
        <c:ser>
          <c:idx val="5"/>
          <c:order val="5"/>
          <c:tx>
            <c:v>Eibe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Vorratsherhebung!$L$81:$L$102</c:f>
              <c:numCache>
                <c:ptCount val="22"/>
              </c:numCache>
            </c:numRef>
          </c:val>
          <c:smooth val="0"/>
        </c:ser>
        <c:ser>
          <c:idx val="6"/>
          <c:order val="6"/>
          <c:tx>
            <c:v>übr. Ndh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Vorratsherhebung!$P$81:$P$102</c:f>
              <c:numCache>
                <c:ptCount val="22"/>
              </c:numCache>
            </c:numRef>
          </c:val>
          <c:smooth val="0"/>
        </c:ser>
        <c:ser>
          <c:idx val="7"/>
          <c:order val="7"/>
          <c:tx>
            <c:v>Buche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Vorratsherhebung!$T$81:$T$102</c:f>
              <c:numCache>
                <c:ptCount val="22"/>
              </c:numCache>
            </c:numRef>
          </c:val>
          <c:smooth val="0"/>
        </c:ser>
        <c:ser>
          <c:idx val="8"/>
          <c:order val="8"/>
          <c:tx>
            <c:v>Bergahorn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Vorratsherhebung!$V$81:$V$102</c:f>
              <c:numCache>
                <c:ptCount val="22"/>
              </c:numCache>
            </c:numRef>
          </c:val>
          <c:smooth val="0"/>
        </c:ser>
        <c:ser>
          <c:idx val="9"/>
          <c:order val="9"/>
          <c:tx>
            <c:v>Esche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Vorratsherhebung!$X$81:$X$102</c:f>
              <c:numCache>
                <c:ptCount val="22"/>
              </c:numCache>
            </c:numRef>
          </c:val>
          <c:smooth val="0"/>
        </c:ser>
        <c:ser>
          <c:idx val="10"/>
          <c:order val="10"/>
          <c:tx>
            <c:v>Ulme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Vorratsherhebung!$Z$81:$Z$102</c:f>
              <c:numCache>
                <c:ptCount val="22"/>
              </c:numCache>
            </c:numRef>
          </c:val>
          <c:smooth val="0"/>
        </c:ser>
        <c:ser>
          <c:idx val="11"/>
          <c:order val="11"/>
          <c:tx>
            <c:v>Linde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Vorratsherhebung!$AB$81:$AB$102</c:f>
            </c:numRef>
          </c:val>
          <c:smooth val="0"/>
        </c:ser>
        <c:ser>
          <c:idx val="12"/>
          <c:order val="12"/>
          <c:tx>
            <c:v>Eiche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Vorratsherhebung!$AD$81:$AD$102</c:f>
            </c:numRef>
          </c:val>
          <c:smooth val="0"/>
        </c:ser>
        <c:ser>
          <c:idx val="13"/>
          <c:order val="13"/>
          <c:tx>
            <c:v>übr. Lbh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Vorratsherhebung!$AF$81:$AF$102</c:f>
              <c:numCache>
                <c:ptCount val="22"/>
              </c:numCache>
            </c:numRef>
          </c:val>
          <c:smooth val="0"/>
        </c:ser>
        <c:ser>
          <c:idx val="14"/>
          <c:order val="14"/>
          <c:tx>
            <c:v>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Vorratsherhebung!$AJ$81:$AJ$102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30976321"/>
        <c:axId val="20819834"/>
      </c:lineChart>
      <c:catAx>
        <c:axId val="30976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19834"/>
        <c:crosses val="autoZero"/>
        <c:auto val="1"/>
        <c:lblOffset val="100"/>
        <c:tickLblSkip val="1"/>
        <c:noMultiLvlLbl val="0"/>
      </c:catAx>
      <c:valAx>
        <c:axId val="20819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763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21025"/>
          <c:w val="0.1485"/>
          <c:h val="0.6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975"/>
          <c:w val="0.80825"/>
          <c:h val="0.794"/>
        </c:manualLayout>
      </c:layout>
      <c:barChart>
        <c:barDir val="col"/>
        <c:grouping val="stacked"/>
        <c:varyColors val="0"/>
        <c:ser>
          <c:idx val="0"/>
          <c:order val="0"/>
          <c:tx>
            <c:v>Tanne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Vorratsherhebung!$F$81:$F$102</c:f>
              <c:numCache>
                <c:ptCount val="22"/>
              </c:numCache>
            </c:numRef>
          </c:val>
        </c:ser>
        <c:ser>
          <c:idx val="1"/>
          <c:order val="1"/>
          <c:tx>
            <c:v>Fichte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Vorratsherhebung!$D$81:$D$102</c:f>
              <c:numCache>
                <c:ptCount val="22"/>
              </c:numCache>
            </c:numRef>
          </c:val>
        </c:ser>
        <c:ser>
          <c:idx val="2"/>
          <c:order val="2"/>
          <c:tx>
            <c:v>Lärche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Vorratsherhebung!$H$81:$H$102</c:f>
              <c:numCache>
                <c:ptCount val="22"/>
              </c:numCache>
            </c:numRef>
          </c:val>
        </c:ser>
        <c:ser>
          <c:idx val="3"/>
          <c:order val="3"/>
          <c:tx>
            <c:v>Douglasie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Vorratsherhebung!$J$81:$J$102</c:f>
              <c:numCache>
                <c:ptCount val="22"/>
              </c:numCache>
            </c:numRef>
          </c:val>
        </c:ser>
        <c:ser>
          <c:idx val="4"/>
          <c:order val="4"/>
          <c:tx>
            <c:v>Föhre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Vorratsherhebung!$N$81:$N$102</c:f>
            </c:numRef>
          </c:val>
        </c:ser>
        <c:ser>
          <c:idx val="5"/>
          <c:order val="5"/>
          <c:tx>
            <c:v>Eibe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Vorratsherhebung!$L$81:$L$102</c:f>
              <c:numCache>
                <c:ptCount val="22"/>
              </c:numCache>
            </c:numRef>
          </c:val>
        </c:ser>
        <c:ser>
          <c:idx val="6"/>
          <c:order val="6"/>
          <c:tx>
            <c:v>übr. Ndh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Vorratsherhebung!$P$81:$P$102</c:f>
              <c:numCache>
                <c:ptCount val="22"/>
              </c:numCache>
            </c:numRef>
          </c:val>
        </c:ser>
        <c:ser>
          <c:idx val="7"/>
          <c:order val="7"/>
          <c:tx>
            <c:v>Buche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Vorratsherhebung!$T$81:$T$102</c:f>
              <c:numCache>
                <c:ptCount val="22"/>
              </c:numCache>
            </c:numRef>
          </c:val>
        </c:ser>
        <c:ser>
          <c:idx val="8"/>
          <c:order val="8"/>
          <c:tx>
            <c:v>Bergahorn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Vorratsherhebung!$V$81:$V$102</c:f>
              <c:numCache>
                <c:ptCount val="22"/>
              </c:numCache>
            </c:numRef>
          </c:val>
        </c:ser>
        <c:ser>
          <c:idx val="9"/>
          <c:order val="9"/>
          <c:tx>
            <c:v>Esche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Vorratsherhebung!$X$81:$X$102</c:f>
              <c:numCache>
                <c:ptCount val="22"/>
              </c:numCache>
            </c:numRef>
          </c:val>
        </c:ser>
        <c:ser>
          <c:idx val="10"/>
          <c:order val="10"/>
          <c:tx>
            <c:v>Ulme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Vorratsherhebung!$Z$81:$Z$102</c:f>
              <c:numCache>
                <c:ptCount val="22"/>
              </c:numCache>
            </c:numRef>
          </c:val>
        </c:ser>
        <c:ser>
          <c:idx val="11"/>
          <c:order val="11"/>
          <c:tx>
            <c:v>Linde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Vorratsherhebung!$AB$81:$AB$102</c:f>
            </c:numRef>
          </c:val>
        </c:ser>
        <c:ser>
          <c:idx val="12"/>
          <c:order val="12"/>
          <c:tx>
            <c:v>Eiche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Vorratsherhebung!$AD$81:$AD$102</c:f>
            </c:numRef>
          </c:val>
        </c:ser>
        <c:ser>
          <c:idx val="13"/>
          <c:order val="13"/>
          <c:tx>
            <c:v>übr. Lbh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Vorratsherhebung!$AF$81:$AF$102</c:f>
              <c:numCache>
                <c:ptCount val="22"/>
              </c:numCache>
            </c:numRef>
          </c:val>
        </c:ser>
        <c:overlap val="100"/>
        <c:axId val="45879851"/>
        <c:axId val="65014676"/>
      </c:barChart>
      <c:catAx>
        <c:axId val="45879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14676"/>
        <c:crosses val="autoZero"/>
        <c:auto val="1"/>
        <c:lblOffset val="100"/>
        <c:tickLblSkip val="1"/>
        <c:noMultiLvlLbl val="0"/>
      </c:catAx>
      <c:valAx>
        <c:axId val="65014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79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1545"/>
          <c:w val="0.1235"/>
          <c:h val="0.6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975"/>
          <c:w val="0.784"/>
          <c:h val="0.794"/>
        </c:manualLayout>
      </c:layout>
      <c:lineChart>
        <c:grouping val="standard"/>
        <c:varyColors val="0"/>
        <c:ser>
          <c:idx val="0"/>
          <c:order val="0"/>
          <c:tx>
            <c:v>Tanne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Vorratsherhebung!$F$114:$F$135</c:f>
              <c:numCache>
                <c:ptCount val="22"/>
              </c:numCache>
            </c:numRef>
          </c:val>
          <c:smooth val="0"/>
        </c:ser>
        <c:ser>
          <c:idx val="1"/>
          <c:order val="1"/>
          <c:tx>
            <c:v>Fichte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Vorratsherhebung!$D$114:$D$135</c:f>
              <c:numCache>
                <c:ptCount val="22"/>
              </c:numCache>
            </c:numRef>
          </c:val>
          <c:smooth val="0"/>
        </c:ser>
        <c:ser>
          <c:idx val="2"/>
          <c:order val="2"/>
          <c:tx>
            <c:v>Lärche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Vorratsherhebung!$H$114:$H$135</c:f>
              <c:numCache>
                <c:ptCount val="22"/>
              </c:numCache>
            </c:numRef>
          </c:val>
          <c:smooth val="0"/>
        </c:ser>
        <c:ser>
          <c:idx val="3"/>
          <c:order val="3"/>
          <c:tx>
            <c:v>Douglasie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Vorratsherhebung!$J$114:$J$135</c:f>
              <c:numCache>
                <c:ptCount val="22"/>
              </c:numCache>
            </c:numRef>
          </c:val>
          <c:smooth val="0"/>
        </c:ser>
        <c:ser>
          <c:idx val="4"/>
          <c:order val="4"/>
          <c:tx>
            <c:v>Föhre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Vorratsherhebung!$N$114:$N$135</c:f>
            </c:numRef>
          </c:val>
          <c:smooth val="0"/>
        </c:ser>
        <c:ser>
          <c:idx val="5"/>
          <c:order val="5"/>
          <c:tx>
            <c:v>Eibe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Vorratsherhebung!$L$114:$L$135</c:f>
              <c:numCache>
                <c:ptCount val="22"/>
              </c:numCache>
            </c:numRef>
          </c:val>
          <c:smooth val="0"/>
        </c:ser>
        <c:ser>
          <c:idx val="6"/>
          <c:order val="6"/>
          <c:tx>
            <c:v>übr. Ndh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Vorratsherhebung!$P$114:$P$135</c:f>
              <c:numCache>
                <c:ptCount val="22"/>
              </c:numCache>
            </c:numRef>
          </c:val>
          <c:smooth val="0"/>
        </c:ser>
        <c:ser>
          <c:idx val="7"/>
          <c:order val="7"/>
          <c:tx>
            <c:v>Buche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Vorratsherhebung!$T$114:$T$135</c:f>
              <c:numCache>
                <c:ptCount val="22"/>
              </c:numCache>
            </c:numRef>
          </c:val>
          <c:smooth val="0"/>
        </c:ser>
        <c:ser>
          <c:idx val="8"/>
          <c:order val="8"/>
          <c:tx>
            <c:v>Bergahorn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Vorratsherhebung!$V$114:$V$135</c:f>
              <c:numCache>
                <c:ptCount val="22"/>
              </c:numCache>
            </c:numRef>
          </c:val>
          <c:smooth val="0"/>
        </c:ser>
        <c:ser>
          <c:idx val="9"/>
          <c:order val="9"/>
          <c:tx>
            <c:v>Esche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Vorratsherhebung!$X$114:$X$135</c:f>
              <c:numCache>
                <c:ptCount val="22"/>
              </c:numCache>
            </c:numRef>
          </c:val>
          <c:smooth val="0"/>
        </c:ser>
        <c:ser>
          <c:idx val="10"/>
          <c:order val="10"/>
          <c:tx>
            <c:v>Ulme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Vorratsherhebung!$Z$114:$Z$135</c:f>
              <c:numCache>
                <c:ptCount val="22"/>
              </c:numCache>
            </c:numRef>
          </c:val>
          <c:smooth val="0"/>
        </c:ser>
        <c:ser>
          <c:idx val="11"/>
          <c:order val="11"/>
          <c:tx>
            <c:v>Linde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Vorratsherhebung!$AB$114:$AB$135</c:f>
            </c:numRef>
          </c:val>
          <c:smooth val="0"/>
        </c:ser>
        <c:ser>
          <c:idx val="12"/>
          <c:order val="12"/>
          <c:tx>
            <c:v>Eiche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Vorratsherhebung!$AD$114:$AD$135</c:f>
            </c:numRef>
          </c:val>
          <c:smooth val="0"/>
        </c:ser>
        <c:ser>
          <c:idx val="13"/>
          <c:order val="13"/>
          <c:tx>
            <c:v>übr. Lbh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Vorratsherhebung!$AF$114:$AF$135</c:f>
              <c:numCache>
                <c:ptCount val="22"/>
              </c:numCache>
            </c:numRef>
          </c:val>
          <c:smooth val="0"/>
        </c:ser>
        <c:ser>
          <c:idx val="14"/>
          <c:order val="14"/>
          <c:tx>
            <c:v>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Vorratsherhebung!$AJ$114:$AJ$135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14849013"/>
        <c:axId val="41087374"/>
      </c:lineChart>
      <c:catAx>
        <c:axId val="14849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7374"/>
        <c:crosses val="autoZero"/>
        <c:auto val="1"/>
        <c:lblOffset val="100"/>
        <c:tickLblSkip val="1"/>
        <c:noMultiLvlLbl val="0"/>
      </c:catAx>
      <c:valAx>
        <c:axId val="41087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9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21"/>
          <c:w val="0.1485"/>
          <c:h val="0.6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95"/>
          <c:w val="0.80825"/>
          <c:h val="0.79425"/>
        </c:manualLayout>
      </c:layout>
      <c:barChart>
        <c:barDir val="col"/>
        <c:grouping val="stacked"/>
        <c:varyColors val="0"/>
        <c:ser>
          <c:idx val="0"/>
          <c:order val="0"/>
          <c:tx>
            <c:v>Tanne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Vorratsherhebung!$F$114:$F$135</c:f>
              <c:numCache>
                <c:ptCount val="22"/>
              </c:numCache>
            </c:numRef>
          </c:val>
        </c:ser>
        <c:ser>
          <c:idx val="1"/>
          <c:order val="1"/>
          <c:tx>
            <c:v>Fichte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Vorratsherhebung!$D$114:$D$135</c:f>
              <c:numCache>
                <c:ptCount val="22"/>
              </c:numCache>
            </c:numRef>
          </c:val>
        </c:ser>
        <c:ser>
          <c:idx val="2"/>
          <c:order val="2"/>
          <c:tx>
            <c:v>Lärche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Vorratsherhebung!$H$114:$H$135</c:f>
              <c:numCache>
                <c:ptCount val="22"/>
              </c:numCache>
            </c:numRef>
          </c:val>
        </c:ser>
        <c:ser>
          <c:idx val="3"/>
          <c:order val="3"/>
          <c:tx>
            <c:v>Douglasie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Vorratsherhebung!$J$114:$J$135</c:f>
              <c:numCache>
                <c:ptCount val="22"/>
              </c:numCache>
            </c:numRef>
          </c:val>
        </c:ser>
        <c:ser>
          <c:idx val="4"/>
          <c:order val="4"/>
          <c:tx>
            <c:v>Föhre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Vorratsherhebung!$N$114:$N$135</c:f>
            </c:numRef>
          </c:val>
        </c:ser>
        <c:ser>
          <c:idx val="5"/>
          <c:order val="5"/>
          <c:tx>
            <c:v>Eibe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Vorratsherhebung!$L$114:$L$135</c:f>
              <c:numCache>
                <c:ptCount val="22"/>
              </c:numCache>
            </c:numRef>
          </c:val>
        </c:ser>
        <c:ser>
          <c:idx val="6"/>
          <c:order val="6"/>
          <c:tx>
            <c:v>übr. Ndh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Vorratsherhebung!$P$114:$P$135</c:f>
              <c:numCache>
                <c:ptCount val="22"/>
              </c:numCache>
            </c:numRef>
          </c:val>
        </c:ser>
        <c:ser>
          <c:idx val="7"/>
          <c:order val="7"/>
          <c:tx>
            <c:v>Buche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Vorratsherhebung!$T$114:$T$135</c:f>
              <c:numCache>
                <c:ptCount val="22"/>
              </c:numCache>
            </c:numRef>
          </c:val>
        </c:ser>
        <c:ser>
          <c:idx val="8"/>
          <c:order val="8"/>
          <c:tx>
            <c:v>Bergahorn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Vorratsherhebung!$V$114:$V$135</c:f>
              <c:numCache>
                <c:ptCount val="22"/>
              </c:numCache>
            </c:numRef>
          </c:val>
        </c:ser>
        <c:ser>
          <c:idx val="9"/>
          <c:order val="9"/>
          <c:tx>
            <c:v>Esche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Vorratsherhebung!$X$114:$X$135</c:f>
              <c:numCache>
                <c:ptCount val="22"/>
              </c:numCache>
            </c:numRef>
          </c:val>
        </c:ser>
        <c:ser>
          <c:idx val="10"/>
          <c:order val="10"/>
          <c:tx>
            <c:v>Ulme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Vorratsherhebung!$Z$114:$Z$135</c:f>
              <c:numCache>
                <c:ptCount val="22"/>
              </c:numCache>
            </c:numRef>
          </c:val>
        </c:ser>
        <c:ser>
          <c:idx val="11"/>
          <c:order val="11"/>
          <c:tx>
            <c:v>Linde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Vorratsherhebung!$AB$114:$AB$135</c:f>
            </c:numRef>
          </c:val>
        </c:ser>
        <c:ser>
          <c:idx val="12"/>
          <c:order val="12"/>
          <c:tx>
            <c:v>Eiche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Vorratsherhebung!$AD$114:$AD$135</c:f>
            </c:numRef>
          </c:val>
        </c:ser>
        <c:ser>
          <c:idx val="13"/>
          <c:order val="13"/>
          <c:tx>
            <c:v>übr. Lbh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Vorratsherhebung!$AF$114:$AF$135</c:f>
              <c:numCache>
                <c:ptCount val="22"/>
              </c:numCache>
            </c:numRef>
          </c:val>
        </c:ser>
        <c:overlap val="100"/>
        <c:axId val="60278943"/>
        <c:axId val="13347688"/>
      </c:barChart>
      <c:catAx>
        <c:axId val="60278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7688"/>
        <c:crosses val="autoZero"/>
        <c:auto val="1"/>
        <c:lblOffset val="100"/>
        <c:tickLblSkip val="1"/>
        <c:noMultiLvlLbl val="0"/>
      </c:catAx>
      <c:valAx>
        <c:axId val="13347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89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15625"/>
          <c:w val="0.12325"/>
          <c:h val="0.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0.15475</cdr:y>
    </cdr:from>
    <cdr:to>
      <cdr:x>0.24775</cdr:x>
      <cdr:y>0.79725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62050" cy="3248025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0.24775</cdr:x>
      <cdr:y>0.15475</cdr:y>
    </cdr:from>
    <cdr:to>
      <cdr:x>0.4125</cdr:x>
      <cdr:y>0.79725</cdr:y>
    </cdr:to>
    <cdr:sp>
      <cdr:nvSpPr>
        <cdr:cNvPr id="2" name="Rectangle 2"/>
        <cdr:cNvSpPr>
          <a:spLocks/>
        </cdr:cNvSpPr>
      </cdr:nvSpPr>
      <cdr:spPr>
        <a:xfrm>
          <a:off x="1905000" y="781050"/>
          <a:ext cx="1266825" cy="3248025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0.4125</cdr:x>
      <cdr:y>0.15475</cdr:y>
    </cdr:from>
    <cdr:to>
      <cdr:x>0.834</cdr:x>
      <cdr:y>0.79725</cdr:y>
    </cdr:to>
    <cdr:sp>
      <cdr:nvSpPr>
        <cdr:cNvPr id="3" name="Rectangle 3"/>
        <cdr:cNvSpPr>
          <a:spLocks/>
        </cdr:cNvSpPr>
      </cdr:nvSpPr>
      <cdr:spPr>
        <a:xfrm>
          <a:off x="3171825" y="781050"/>
          <a:ext cx="3248025" cy="3248025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0.156</cdr:y>
    </cdr:from>
    <cdr:to>
      <cdr:x>0.25</cdr:x>
      <cdr:y>0.79925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81100" cy="32575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0.25</cdr:x>
      <cdr:y>0.156</cdr:y>
    </cdr:from>
    <cdr:to>
      <cdr:x>0.42125</cdr:x>
      <cdr:y>0.79925</cdr:y>
    </cdr:to>
    <cdr:sp>
      <cdr:nvSpPr>
        <cdr:cNvPr id="2" name="Rectangle 2"/>
        <cdr:cNvSpPr>
          <a:spLocks/>
        </cdr:cNvSpPr>
      </cdr:nvSpPr>
      <cdr:spPr>
        <a:xfrm>
          <a:off x="1924050" y="781050"/>
          <a:ext cx="1323975" cy="3257550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0.42125</cdr:x>
      <cdr:y>0.156</cdr:y>
    </cdr:from>
    <cdr:to>
      <cdr:x>0.859</cdr:x>
      <cdr:y>0.79925</cdr:y>
    </cdr:to>
    <cdr:sp>
      <cdr:nvSpPr>
        <cdr:cNvPr id="3" name="Rectangle 3"/>
        <cdr:cNvSpPr>
          <a:spLocks/>
        </cdr:cNvSpPr>
      </cdr:nvSpPr>
      <cdr:spPr>
        <a:xfrm>
          <a:off x="3238500" y="781050"/>
          <a:ext cx="3371850" cy="3257550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0.15475</cdr:y>
    </cdr:from>
    <cdr:to>
      <cdr:x>0.247</cdr:x>
      <cdr:y>0.79725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52525" cy="3248025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0.24775</cdr:x>
      <cdr:y>0.15475</cdr:y>
    </cdr:from>
    <cdr:to>
      <cdr:x>0.4125</cdr:x>
      <cdr:y>0.79725</cdr:y>
    </cdr:to>
    <cdr:sp>
      <cdr:nvSpPr>
        <cdr:cNvPr id="2" name="Rectangle 2"/>
        <cdr:cNvSpPr>
          <a:spLocks/>
        </cdr:cNvSpPr>
      </cdr:nvSpPr>
      <cdr:spPr>
        <a:xfrm>
          <a:off x="1905000" y="781050"/>
          <a:ext cx="1266825" cy="3248025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0.4125</cdr:x>
      <cdr:y>0.15475</cdr:y>
    </cdr:from>
    <cdr:to>
      <cdr:x>0.8345</cdr:x>
      <cdr:y>0.79725</cdr:y>
    </cdr:to>
    <cdr:sp>
      <cdr:nvSpPr>
        <cdr:cNvPr id="3" name="Rectangle 3"/>
        <cdr:cNvSpPr>
          <a:spLocks/>
        </cdr:cNvSpPr>
      </cdr:nvSpPr>
      <cdr:spPr>
        <a:xfrm>
          <a:off x="3171825" y="781050"/>
          <a:ext cx="3248025" cy="3248025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0.15425</cdr:y>
    </cdr:from>
    <cdr:to>
      <cdr:x>0.25</cdr:x>
      <cdr:y>0.79775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81100" cy="32575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0.25</cdr:x>
      <cdr:y>0.15425</cdr:y>
    </cdr:from>
    <cdr:to>
      <cdr:x>0.42075</cdr:x>
      <cdr:y>0.79775</cdr:y>
    </cdr:to>
    <cdr:sp>
      <cdr:nvSpPr>
        <cdr:cNvPr id="2" name="Rectangle 2"/>
        <cdr:cNvSpPr>
          <a:spLocks/>
        </cdr:cNvSpPr>
      </cdr:nvSpPr>
      <cdr:spPr>
        <a:xfrm>
          <a:off x="1924050" y="781050"/>
          <a:ext cx="1314450" cy="3257550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0.42075</cdr:x>
      <cdr:y>0.15425</cdr:y>
    </cdr:from>
    <cdr:to>
      <cdr:x>0.858</cdr:x>
      <cdr:y>0.79775</cdr:y>
    </cdr:to>
    <cdr:sp>
      <cdr:nvSpPr>
        <cdr:cNvPr id="3" name="Rectangle 3"/>
        <cdr:cNvSpPr>
          <a:spLocks/>
        </cdr:cNvSpPr>
      </cdr:nvSpPr>
      <cdr:spPr>
        <a:xfrm>
          <a:off x="3238500" y="781050"/>
          <a:ext cx="3371850" cy="3257550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0.15425</cdr:y>
    </cdr:from>
    <cdr:to>
      <cdr:x>0.247</cdr:x>
      <cdr:y>0.79525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62050" cy="3248025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0.247</cdr:x>
      <cdr:y>0.15425</cdr:y>
    </cdr:from>
    <cdr:to>
      <cdr:x>0.412</cdr:x>
      <cdr:y>0.79525</cdr:y>
    </cdr:to>
    <cdr:sp>
      <cdr:nvSpPr>
        <cdr:cNvPr id="2" name="Rectangle 2"/>
        <cdr:cNvSpPr>
          <a:spLocks/>
        </cdr:cNvSpPr>
      </cdr:nvSpPr>
      <cdr:spPr>
        <a:xfrm>
          <a:off x="1905000" y="781050"/>
          <a:ext cx="1276350" cy="3248025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0.412</cdr:x>
      <cdr:y>0.15425</cdr:y>
    </cdr:from>
    <cdr:to>
      <cdr:x>0.8325</cdr:x>
      <cdr:y>0.79525</cdr:y>
    </cdr:to>
    <cdr:sp>
      <cdr:nvSpPr>
        <cdr:cNvPr id="3" name="Rectangle 3"/>
        <cdr:cNvSpPr>
          <a:spLocks/>
        </cdr:cNvSpPr>
      </cdr:nvSpPr>
      <cdr:spPr>
        <a:xfrm>
          <a:off x="3171825" y="781050"/>
          <a:ext cx="3248025" cy="3248025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0.15575</cdr:y>
    </cdr:from>
    <cdr:to>
      <cdr:x>0.24975</cdr:x>
      <cdr:y>0.79825</cdr:y>
    </cdr:to>
    <cdr:sp>
      <cdr:nvSpPr>
        <cdr:cNvPr id="1" name="Rectangle 1"/>
        <cdr:cNvSpPr>
          <a:spLocks/>
        </cdr:cNvSpPr>
      </cdr:nvSpPr>
      <cdr:spPr>
        <a:xfrm>
          <a:off x="742950" y="790575"/>
          <a:ext cx="1181100" cy="32575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0.24975</cdr:x>
      <cdr:y>0.15575</cdr:y>
    </cdr:from>
    <cdr:to>
      <cdr:x>0.4205</cdr:x>
      <cdr:y>0.79825</cdr:y>
    </cdr:to>
    <cdr:sp>
      <cdr:nvSpPr>
        <cdr:cNvPr id="2" name="Rectangle 2"/>
        <cdr:cNvSpPr>
          <a:spLocks/>
        </cdr:cNvSpPr>
      </cdr:nvSpPr>
      <cdr:spPr>
        <a:xfrm>
          <a:off x="1924050" y="790575"/>
          <a:ext cx="1314450" cy="3257550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0.4205</cdr:x>
      <cdr:y>0.15575</cdr:y>
    </cdr:from>
    <cdr:to>
      <cdr:x>0.857</cdr:x>
      <cdr:y>0.79825</cdr:y>
    </cdr:to>
    <cdr:sp>
      <cdr:nvSpPr>
        <cdr:cNvPr id="3" name="Rectangle 3"/>
        <cdr:cNvSpPr>
          <a:spLocks/>
        </cdr:cNvSpPr>
      </cdr:nvSpPr>
      <cdr:spPr>
        <a:xfrm>
          <a:off x="3248025" y="790575"/>
          <a:ext cx="3371850" cy="3257550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0.154</cdr:y>
    </cdr:from>
    <cdr:to>
      <cdr:x>0.24675</cdr:x>
      <cdr:y>0.7945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62050" cy="3248025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0.24675</cdr:x>
      <cdr:y>0.154</cdr:y>
    </cdr:from>
    <cdr:to>
      <cdr:x>0.41125</cdr:x>
      <cdr:y>0.7945</cdr:y>
    </cdr:to>
    <cdr:sp>
      <cdr:nvSpPr>
        <cdr:cNvPr id="2" name="Rectangle 2"/>
        <cdr:cNvSpPr>
          <a:spLocks/>
        </cdr:cNvSpPr>
      </cdr:nvSpPr>
      <cdr:spPr>
        <a:xfrm>
          <a:off x="1905000" y="781050"/>
          <a:ext cx="1266825" cy="3248025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0.41125</cdr:x>
      <cdr:y>0.154</cdr:y>
    </cdr:from>
    <cdr:to>
      <cdr:x>0.832</cdr:x>
      <cdr:y>0.7945</cdr:y>
    </cdr:to>
    <cdr:sp>
      <cdr:nvSpPr>
        <cdr:cNvPr id="3" name="Rectangle 3"/>
        <cdr:cNvSpPr>
          <a:spLocks/>
        </cdr:cNvSpPr>
      </cdr:nvSpPr>
      <cdr:spPr>
        <a:xfrm>
          <a:off x="3171825" y="781050"/>
          <a:ext cx="3248025" cy="3248025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0.1555</cdr:y>
    </cdr:from>
    <cdr:to>
      <cdr:x>0.24925</cdr:x>
      <cdr:y>0.79675</cdr:y>
    </cdr:to>
    <cdr:sp>
      <cdr:nvSpPr>
        <cdr:cNvPr id="1" name="Rectangle 1"/>
        <cdr:cNvSpPr>
          <a:spLocks/>
        </cdr:cNvSpPr>
      </cdr:nvSpPr>
      <cdr:spPr>
        <a:xfrm>
          <a:off x="742950" y="790575"/>
          <a:ext cx="1181100" cy="32575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0.24925</cdr:x>
      <cdr:y>0.1555</cdr:y>
    </cdr:from>
    <cdr:to>
      <cdr:x>0.42</cdr:x>
      <cdr:y>0.79675</cdr:y>
    </cdr:to>
    <cdr:sp>
      <cdr:nvSpPr>
        <cdr:cNvPr id="2" name="Rectangle 2"/>
        <cdr:cNvSpPr>
          <a:spLocks/>
        </cdr:cNvSpPr>
      </cdr:nvSpPr>
      <cdr:spPr>
        <a:xfrm>
          <a:off x="1924050" y="790575"/>
          <a:ext cx="1323975" cy="3257550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0.42</cdr:x>
      <cdr:y>0.1555</cdr:y>
    </cdr:from>
    <cdr:to>
      <cdr:x>0.85525</cdr:x>
      <cdr:y>0.79675</cdr:y>
    </cdr:to>
    <cdr:sp>
      <cdr:nvSpPr>
        <cdr:cNvPr id="3" name="Rectangle 3"/>
        <cdr:cNvSpPr>
          <a:spLocks/>
        </cdr:cNvSpPr>
      </cdr:nvSpPr>
      <cdr:spPr>
        <a:xfrm>
          <a:off x="3248025" y="790575"/>
          <a:ext cx="3362325" cy="3257550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6</xdr:col>
      <xdr:colOff>685800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314325" y="2257425"/>
        <a:ext cx="77057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44</xdr:row>
      <xdr:rowOff>0</xdr:rowOff>
    </xdr:from>
    <xdr:to>
      <xdr:col>6</xdr:col>
      <xdr:colOff>685800</xdr:colOff>
      <xdr:row>75</xdr:row>
      <xdr:rowOff>47625</xdr:rowOff>
    </xdr:to>
    <xdr:graphicFrame>
      <xdr:nvGraphicFramePr>
        <xdr:cNvPr id="2" name="Chart 2"/>
        <xdr:cNvGraphicFramePr/>
      </xdr:nvGraphicFramePr>
      <xdr:xfrm>
        <a:off x="314325" y="7439025"/>
        <a:ext cx="77057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81</xdr:row>
      <xdr:rowOff>0</xdr:rowOff>
    </xdr:from>
    <xdr:to>
      <xdr:col>6</xdr:col>
      <xdr:colOff>685800</xdr:colOff>
      <xdr:row>111</xdr:row>
      <xdr:rowOff>133350</xdr:rowOff>
    </xdr:to>
    <xdr:graphicFrame>
      <xdr:nvGraphicFramePr>
        <xdr:cNvPr id="3" name="Chart 7"/>
        <xdr:cNvGraphicFramePr/>
      </xdr:nvGraphicFramePr>
      <xdr:xfrm>
        <a:off x="314325" y="13458825"/>
        <a:ext cx="7705725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113</xdr:row>
      <xdr:rowOff>0</xdr:rowOff>
    </xdr:from>
    <xdr:to>
      <xdr:col>6</xdr:col>
      <xdr:colOff>685800</xdr:colOff>
      <xdr:row>144</xdr:row>
      <xdr:rowOff>47625</xdr:rowOff>
    </xdr:to>
    <xdr:graphicFrame>
      <xdr:nvGraphicFramePr>
        <xdr:cNvPr id="4" name="Chart 9"/>
        <xdr:cNvGraphicFramePr/>
      </xdr:nvGraphicFramePr>
      <xdr:xfrm>
        <a:off x="304800" y="18707100"/>
        <a:ext cx="7715250" cy="5067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6</xdr:col>
      <xdr:colOff>685800</xdr:colOff>
      <xdr:row>181</xdr:row>
      <xdr:rowOff>47625</xdr:rowOff>
    </xdr:to>
    <xdr:graphicFrame>
      <xdr:nvGraphicFramePr>
        <xdr:cNvPr id="5" name="Chart 10"/>
        <xdr:cNvGraphicFramePr/>
      </xdr:nvGraphicFramePr>
      <xdr:xfrm>
        <a:off x="304800" y="24726900"/>
        <a:ext cx="7715250" cy="5067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183</xdr:row>
      <xdr:rowOff>0</xdr:rowOff>
    </xdr:from>
    <xdr:to>
      <xdr:col>6</xdr:col>
      <xdr:colOff>695325</xdr:colOff>
      <xdr:row>214</xdr:row>
      <xdr:rowOff>57150</xdr:rowOff>
    </xdr:to>
    <xdr:graphicFrame>
      <xdr:nvGraphicFramePr>
        <xdr:cNvPr id="6" name="Chart 11"/>
        <xdr:cNvGraphicFramePr/>
      </xdr:nvGraphicFramePr>
      <xdr:xfrm>
        <a:off x="304800" y="30070425"/>
        <a:ext cx="7724775" cy="5076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219</xdr:row>
      <xdr:rowOff>0</xdr:rowOff>
    </xdr:from>
    <xdr:to>
      <xdr:col>6</xdr:col>
      <xdr:colOff>695325</xdr:colOff>
      <xdr:row>250</xdr:row>
      <xdr:rowOff>57150</xdr:rowOff>
    </xdr:to>
    <xdr:graphicFrame>
      <xdr:nvGraphicFramePr>
        <xdr:cNvPr id="7" name="Chart 12"/>
        <xdr:cNvGraphicFramePr/>
      </xdr:nvGraphicFramePr>
      <xdr:xfrm>
        <a:off x="304800" y="35928300"/>
        <a:ext cx="7724775" cy="5076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252</xdr:row>
      <xdr:rowOff>0</xdr:rowOff>
    </xdr:from>
    <xdr:to>
      <xdr:col>6</xdr:col>
      <xdr:colOff>704850</xdr:colOff>
      <xdr:row>283</xdr:row>
      <xdr:rowOff>66675</xdr:rowOff>
    </xdr:to>
    <xdr:graphicFrame>
      <xdr:nvGraphicFramePr>
        <xdr:cNvPr id="8" name="Chart 13"/>
        <xdr:cNvGraphicFramePr/>
      </xdr:nvGraphicFramePr>
      <xdr:xfrm>
        <a:off x="304800" y="41271825"/>
        <a:ext cx="7734300" cy="5086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0"/>
  <sheetViews>
    <sheetView showGridLines="0" zoomScalePageLayoutView="0" workbookViewId="0" topLeftCell="A1">
      <pane xSplit="3" ySplit="9" topLeftCell="I20" activePane="bottomRight" state="frozen"/>
      <selection pane="topLeft" activeCell="A1" sqref="A1"/>
      <selection pane="topRight" activeCell="C2" sqref="C2"/>
      <selection pane="bottomLeft" activeCell="A12" sqref="A12"/>
      <selection pane="bottomRight" activeCell="R5" sqref="R5"/>
    </sheetView>
  </sheetViews>
  <sheetFormatPr defaultColWidth="11.421875" defaultRowHeight="12.75"/>
  <cols>
    <col min="1" max="1" width="5.7109375" style="1" customWidth="1"/>
    <col min="2" max="2" width="11.28125" style="1" customWidth="1"/>
    <col min="3" max="3" width="12.00390625" style="2" customWidth="1"/>
    <col min="4" max="4" width="5.7109375" style="7" customWidth="1"/>
    <col min="5" max="5" width="7.421875" style="2" customWidth="1"/>
    <col min="6" max="6" width="5.140625" style="7" customWidth="1"/>
    <col min="7" max="7" width="7.421875" style="2" customWidth="1"/>
    <col min="8" max="8" width="5.140625" style="7" customWidth="1"/>
    <col min="9" max="9" width="7.421875" style="2" customWidth="1"/>
    <col min="10" max="10" width="5.140625" style="7" customWidth="1"/>
    <col min="11" max="11" width="7.421875" style="2" customWidth="1"/>
    <col min="12" max="12" width="5.140625" style="7" customWidth="1"/>
    <col min="13" max="13" width="7.421875" style="2" customWidth="1"/>
    <col min="14" max="14" width="5.140625" style="7" hidden="1" customWidth="1"/>
    <col min="15" max="15" width="7.421875" style="2" hidden="1" customWidth="1"/>
    <col min="16" max="16" width="5.140625" style="7" customWidth="1"/>
    <col min="17" max="17" width="7.421875" style="2" customWidth="1"/>
    <col min="18" max="18" width="5.140625" style="7" customWidth="1"/>
    <col min="19" max="19" width="7.7109375" style="2" customWidth="1"/>
    <col min="20" max="20" width="5.140625" style="7" customWidth="1"/>
    <col min="21" max="21" width="7.7109375" style="2" customWidth="1"/>
    <col min="22" max="22" width="5.140625" style="7" customWidth="1"/>
    <col min="23" max="23" width="7.421875" style="2" customWidth="1"/>
    <col min="24" max="24" width="5.140625" style="7" customWidth="1"/>
    <col min="25" max="25" width="7.421875" style="2" customWidth="1"/>
    <col min="26" max="26" width="5.140625" style="7" customWidth="1"/>
    <col min="27" max="27" width="7.421875" style="2" customWidth="1"/>
    <col min="28" max="28" width="5.140625" style="7" hidden="1" customWidth="1"/>
    <col min="29" max="29" width="7.421875" style="2" hidden="1" customWidth="1"/>
    <col min="30" max="30" width="5.140625" style="7" hidden="1" customWidth="1"/>
    <col min="31" max="31" width="7.421875" style="2" hidden="1" customWidth="1"/>
    <col min="32" max="32" width="5.140625" style="7" customWidth="1"/>
    <col min="33" max="33" width="7.421875" style="2" customWidth="1"/>
    <col min="34" max="34" width="5.140625" style="7" customWidth="1"/>
    <col min="35" max="35" width="7.7109375" style="2" customWidth="1"/>
    <col min="36" max="36" width="5.140625" style="7" customWidth="1"/>
    <col min="37" max="37" width="7.7109375" style="2" customWidth="1"/>
    <col min="38" max="38" width="5.140625" style="7" customWidth="1"/>
    <col min="39" max="39" width="7.421875" style="2" customWidth="1"/>
    <col min="40" max="16384" width="11.421875" style="1" customWidth="1"/>
  </cols>
  <sheetData>
    <row r="1" spans="1:2" ht="18">
      <c r="A1" s="33" t="s">
        <v>31</v>
      </c>
      <c r="B1" s="33"/>
    </row>
    <row r="2" spans="1:2" ht="18">
      <c r="A2" s="33"/>
      <c r="B2" s="33"/>
    </row>
    <row r="3" spans="1:39" ht="15.75">
      <c r="A3" s="31" t="s">
        <v>65</v>
      </c>
      <c r="B3" s="31"/>
      <c r="E3" s="136" t="s">
        <v>69</v>
      </c>
      <c r="F3" s="137"/>
      <c r="G3" s="137"/>
      <c r="H3" s="31" t="s">
        <v>1</v>
      </c>
      <c r="I3" s="7"/>
      <c r="J3" s="31"/>
      <c r="K3" s="138" t="s">
        <v>70</v>
      </c>
      <c r="L3" s="137"/>
      <c r="M3" s="31"/>
      <c r="O3" s="31"/>
      <c r="Q3" s="31"/>
      <c r="S3" s="11"/>
      <c r="U3" s="31"/>
      <c r="W3" s="31"/>
      <c r="Y3" s="31"/>
      <c r="AA3" s="31"/>
      <c r="AC3" s="31"/>
      <c r="AE3" s="31"/>
      <c r="AG3" s="31"/>
      <c r="AM3" s="31"/>
    </row>
    <row r="4" spans="3:19" ht="15">
      <c r="C4" s="1"/>
      <c r="D4" s="1"/>
      <c r="E4" s="1"/>
      <c r="R4" s="13"/>
      <c r="S4" s="13"/>
    </row>
    <row r="5" spans="1:12" ht="15.75">
      <c r="A5" s="31" t="s">
        <v>14</v>
      </c>
      <c r="B5" s="31"/>
      <c r="E5" s="136" t="s">
        <v>72</v>
      </c>
      <c r="F5" s="137"/>
      <c r="G5" s="137"/>
      <c r="H5" s="137"/>
      <c r="I5" s="137"/>
      <c r="J5" s="137"/>
      <c r="K5" s="137"/>
      <c r="L5" s="137"/>
    </row>
    <row r="6" spans="1:5" ht="15.75">
      <c r="A6" s="31"/>
      <c r="B6" s="31"/>
      <c r="E6" s="34"/>
    </row>
    <row r="7" spans="1:6" ht="15.75">
      <c r="A7" s="31" t="s">
        <v>30</v>
      </c>
      <c r="B7" s="31"/>
      <c r="E7" s="139">
        <v>41059</v>
      </c>
      <c r="F7" s="137"/>
    </row>
    <row r="8" spans="1:12" ht="15.75">
      <c r="A8" s="31" t="s">
        <v>32</v>
      </c>
      <c r="B8" s="31"/>
      <c r="E8" s="140" t="s">
        <v>71</v>
      </c>
      <c r="F8" s="137"/>
      <c r="G8" s="137"/>
      <c r="H8" s="137"/>
      <c r="I8" s="137"/>
      <c r="J8" s="137"/>
      <c r="K8" s="137"/>
      <c r="L8" s="137"/>
    </row>
    <row r="9" ht="15"/>
    <row r="10" spans="1:2" ht="15">
      <c r="A10" s="91" t="s">
        <v>36</v>
      </c>
      <c r="B10" s="91"/>
    </row>
    <row r="11" spans="1:6" ht="15.75">
      <c r="A11" s="31" t="s">
        <v>33</v>
      </c>
      <c r="B11" s="31"/>
      <c r="E11" s="78">
        <v>0.8</v>
      </c>
      <c r="F11" s="35" t="s">
        <v>34</v>
      </c>
    </row>
    <row r="12" ht="15.75" thickBot="1"/>
    <row r="13" spans="1:39" ht="19.5" customHeight="1">
      <c r="A13" s="133" t="s">
        <v>0</v>
      </c>
      <c r="B13" s="134"/>
      <c r="C13" s="12" t="s">
        <v>21</v>
      </c>
      <c r="D13" s="26" t="s">
        <v>2</v>
      </c>
      <c r="E13" s="14"/>
      <c r="F13" s="24" t="s">
        <v>3</v>
      </c>
      <c r="G13" s="30"/>
      <c r="H13" s="24" t="s">
        <v>23</v>
      </c>
      <c r="I13" s="30"/>
      <c r="J13" s="24" t="s">
        <v>24</v>
      </c>
      <c r="K13" s="30"/>
      <c r="L13" s="24" t="s">
        <v>25</v>
      </c>
      <c r="M13" s="30"/>
      <c r="N13" s="24" t="s">
        <v>26</v>
      </c>
      <c r="O13" s="30"/>
      <c r="P13" s="24" t="s">
        <v>5</v>
      </c>
      <c r="Q13" s="24"/>
      <c r="R13" s="97" t="s">
        <v>11</v>
      </c>
      <c r="S13" s="98"/>
      <c r="T13" s="24" t="s">
        <v>6</v>
      </c>
      <c r="U13" s="30"/>
      <c r="V13" s="24" t="s">
        <v>7</v>
      </c>
      <c r="W13" s="30"/>
      <c r="X13" s="24" t="s">
        <v>8</v>
      </c>
      <c r="Y13" s="30"/>
      <c r="Z13" s="24" t="s">
        <v>27</v>
      </c>
      <c r="AA13" s="30"/>
      <c r="AB13" s="24" t="s">
        <v>28</v>
      </c>
      <c r="AC13" s="30"/>
      <c r="AD13" s="24" t="s">
        <v>29</v>
      </c>
      <c r="AE13" s="30"/>
      <c r="AF13" s="24" t="s">
        <v>9</v>
      </c>
      <c r="AG13" s="24"/>
      <c r="AH13" s="96" t="s">
        <v>10</v>
      </c>
      <c r="AI13" s="25"/>
      <c r="AJ13" s="94" t="s">
        <v>12</v>
      </c>
      <c r="AK13" s="95"/>
      <c r="AL13" s="24" t="s">
        <v>15</v>
      </c>
      <c r="AM13" s="36"/>
    </row>
    <row r="14" spans="1:39" ht="19.5" customHeight="1" thickBot="1">
      <c r="A14" s="32" t="s">
        <v>41</v>
      </c>
      <c r="B14" s="124" t="s">
        <v>42</v>
      </c>
      <c r="C14" s="15">
        <v>3</v>
      </c>
      <c r="D14" s="27" t="s">
        <v>4</v>
      </c>
      <c r="E14" s="6" t="s">
        <v>13</v>
      </c>
      <c r="F14" s="6" t="s">
        <v>4</v>
      </c>
      <c r="G14" s="6" t="s">
        <v>13</v>
      </c>
      <c r="H14" s="6" t="s">
        <v>4</v>
      </c>
      <c r="I14" s="6" t="s">
        <v>13</v>
      </c>
      <c r="J14" s="6" t="s">
        <v>4</v>
      </c>
      <c r="K14" s="6" t="s">
        <v>13</v>
      </c>
      <c r="L14" s="6" t="s">
        <v>4</v>
      </c>
      <c r="M14" s="6" t="s">
        <v>13</v>
      </c>
      <c r="N14" s="6" t="s">
        <v>4</v>
      </c>
      <c r="O14" s="6" t="s">
        <v>13</v>
      </c>
      <c r="P14" s="6" t="s">
        <v>4</v>
      </c>
      <c r="Q14" s="6" t="s">
        <v>13</v>
      </c>
      <c r="R14" s="8" t="s">
        <v>4</v>
      </c>
      <c r="S14" s="99" t="s">
        <v>13</v>
      </c>
      <c r="T14" s="93" t="s">
        <v>4</v>
      </c>
      <c r="U14" s="6" t="s">
        <v>13</v>
      </c>
      <c r="V14" s="6" t="s">
        <v>4</v>
      </c>
      <c r="W14" s="6" t="s">
        <v>13</v>
      </c>
      <c r="X14" s="6" t="s">
        <v>4</v>
      </c>
      <c r="Y14" s="6" t="s">
        <v>13</v>
      </c>
      <c r="Z14" s="6" t="s">
        <v>4</v>
      </c>
      <c r="AA14" s="6" t="s">
        <v>13</v>
      </c>
      <c r="AB14" s="6" t="s">
        <v>4</v>
      </c>
      <c r="AC14" s="6" t="s">
        <v>13</v>
      </c>
      <c r="AD14" s="6" t="s">
        <v>4</v>
      </c>
      <c r="AE14" s="6" t="s">
        <v>13</v>
      </c>
      <c r="AF14" s="6" t="s">
        <v>4</v>
      </c>
      <c r="AG14" s="6" t="s">
        <v>13</v>
      </c>
      <c r="AH14" s="9" t="s">
        <v>4</v>
      </c>
      <c r="AI14" s="10" t="s">
        <v>13</v>
      </c>
      <c r="AJ14" s="28" t="s">
        <v>4</v>
      </c>
      <c r="AK14" s="29" t="s">
        <v>13</v>
      </c>
      <c r="AL14" s="6" t="s">
        <v>4</v>
      </c>
      <c r="AM14" s="37" t="s">
        <v>13</v>
      </c>
    </row>
    <row r="15" spans="1:39" s="49" customFormat="1" ht="15">
      <c r="A15" s="83">
        <v>0</v>
      </c>
      <c r="B15" s="125" t="s">
        <v>43</v>
      </c>
      <c r="C15" s="39">
        <f>VLOOKUP(A15,Tarife!$A$2:$F$23,$C$14+1,FALSE)</f>
        <v>0.1</v>
      </c>
      <c r="D15" s="84">
        <v>12</v>
      </c>
      <c r="E15" s="85">
        <f>$C15*D15</f>
        <v>1.2000000000000002</v>
      </c>
      <c r="F15" s="86">
        <v>32</v>
      </c>
      <c r="G15" s="85">
        <f>$C15*F15</f>
        <v>3.2</v>
      </c>
      <c r="H15" s="86">
        <f aca="true" t="shared" si="0" ref="H15:H36">SUM(H48,H81,H114)</f>
        <v>0</v>
      </c>
      <c r="I15" s="85">
        <f>$C15*H15</f>
        <v>0</v>
      </c>
      <c r="J15" s="86">
        <f aca="true" t="shared" si="1" ref="J15:J36">SUM(J48,J81,J114)</f>
        <v>0</v>
      </c>
      <c r="K15" s="85">
        <f>$C15*J15</f>
        <v>0</v>
      </c>
      <c r="L15" s="86">
        <f aca="true" t="shared" si="2" ref="L15:L36">SUM(L48,L81,L114)</f>
        <v>0</v>
      </c>
      <c r="M15" s="85">
        <f aca="true" t="shared" si="3" ref="M15:M36">$C15*L15</f>
        <v>0</v>
      </c>
      <c r="N15" s="86">
        <f aca="true" t="shared" si="4" ref="N15:N36">SUM(N48,N81,N114)</f>
        <v>0</v>
      </c>
      <c r="O15" s="85">
        <f aca="true" t="shared" si="5" ref="O15:O36">$C15*N15</f>
        <v>0</v>
      </c>
      <c r="P15" s="86">
        <f aca="true" t="shared" si="6" ref="P15:P36">SUM(P48,P81,P114)</f>
        <v>0</v>
      </c>
      <c r="Q15" s="85">
        <f aca="true" t="shared" si="7" ref="Q15:Q36">$C15*P15</f>
        <v>0</v>
      </c>
      <c r="R15" s="42">
        <f>SUM(D15,F15,H15,J15,L15,N15,P15)</f>
        <v>44</v>
      </c>
      <c r="S15" s="43">
        <f>SUM(E15+G15+I15+K15+M15+O15+Q15)</f>
        <v>4.4</v>
      </c>
      <c r="T15" s="86">
        <v>17</v>
      </c>
      <c r="U15" s="85">
        <f>$C15*T15</f>
        <v>1.7000000000000002</v>
      </c>
      <c r="V15" s="86">
        <v>2</v>
      </c>
      <c r="W15" s="85">
        <f>$C15*V15</f>
        <v>0.2</v>
      </c>
      <c r="X15" s="86">
        <v>1</v>
      </c>
      <c r="Y15" s="85">
        <f>$C15*X15</f>
        <v>0.1</v>
      </c>
      <c r="Z15" s="86">
        <f aca="true" t="shared" si="8" ref="Z15:Z36">SUM(Z48,Z81,Z114)</f>
        <v>0</v>
      </c>
      <c r="AA15" s="85">
        <f>$C15*Z15</f>
        <v>0</v>
      </c>
      <c r="AB15" s="86">
        <f aca="true" t="shared" si="9" ref="AB15:AB36">SUM(AB48,AB81,AB114)</f>
        <v>0</v>
      </c>
      <c r="AC15" s="85">
        <f aca="true" t="shared" si="10" ref="AC15:AC36">$C15*AB15</f>
        <v>0</v>
      </c>
      <c r="AD15" s="86">
        <f aca="true" t="shared" si="11" ref="AD15:AD36">SUM(AD48,AD81,AD114)</f>
        <v>0</v>
      </c>
      <c r="AE15" s="85">
        <f aca="true" t="shared" si="12" ref="AE15:AE36">$C15*AD15</f>
        <v>0</v>
      </c>
      <c r="AF15" s="86">
        <v>1</v>
      </c>
      <c r="AG15" s="85">
        <f>$C15*AF15</f>
        <v>0.1</v>
      </c>
      <c r="AH15" s="44">
        <f>SUM(T15+V15+X15+Z15+AB15+AD15+AF15)</f>
        <v>21</v>
      </c>
      <c r="AI15" s="45">
        <f>SUM(U15,W15,Y15,AA15,AC15,AE15,AG15)</f>
        <v>2.1</v>
      </c>
      <c r="AJ15" s="87">
        <f>SUM(R15,AH15)</f>
        <v>65</v>
      </c>
      <c r="AK15" s="88">
        <f>SUM(S15,AI15)</f>
        <v>6.5</v>
      </c>
      <c r="AL15" s="86"/>
      <c r="AM15" s="89">
        <f>$C15*AL15</f>
        <v>0</v>
      </c>
    </row>
    <row r="16" spans="1:39" s="49" customFormat="1" ht="15">
      <c r="A16" s="90">
        <v>1</v>
      </c>
      <c r="B16" s="126" t="s">
        <v>44</v>
      </c>
      <c r="C16" s="51">
        <f>VLOOKUP(A16,Tarife!$A$2:$F$23,$C$14+1,FALSE)</f>
        <v>0.2</v>
      </c>
      <c r="D16" s="50">
        <v>10</v>
      </c>
      <c r="E16" s="40">
        <f aca="true" t="shared" si="13" ref="E16:E36">$C16*D16</f>
        <v>2</v>
      </c>
      <c r="F16" s="52">
        <v>25</v>
      </c>
      <c r="G16" s="40">
        <f aca="true" t="shared" si="14" ref="G16:G36">$C16*F16</f>
        <v>5</v>
      </c>
      <c r="H16" s="52">
        <f t="shared" si="0"/>
        <v>0</v>
      </c>
      <c r="I16" s="40">
        <f aca="true" t="shared" si="15" ref="I16:K35">$C16*H16</f>
        <v>0</v>
      </c>
      <c r="J16" s="52">
        <f t="shared" si="1"/>
        <v>0</v>
      </c>
      <c r="K16" s="40">
        <f t="shared" si="15"/>
        <v>0</v>
      </c>
      <c r="L16" s="52">
        <f t="shared" si="2"/>
        <v>0</v>
      </c>
      <c r="M16" s="40">
        <f t="shared" si="3"/>
        <v>0</v>
      </c>
      <c r="N16" s="52">
        <f t="shared" si="4"/>
        <v>0</v>
      </c>
      <c r="O16" s="40">
        <f t="shared" si="5"/>
        <v>0</v>
      </c>
      <c r="P16" s="52">
        <f t="shared" si="6"/>
        <v>0</v>
      </c>
      <c r="Q16" s="40">
        <f t="shared" si="7"/>
        <v>0</v>
      </c>
      <c r="R16" s="42">
        <f aca="true" t="shared" si="16" ref="R16:R36">SUM(D16,F16,H16,J16,L16,N16,P16)</f>
        <v>35</v>
      </c>
      <c r="S16" s="43">
        <f aca="true" t="shared" si="17" ref="S16:S36">SUM(E16+G16+I16+K16+M16+O16+Q16)</f>
        <v>7</v>
      </c>
      <c r="T16" s="52">
        <v>8</v>
      </c>
      <c r="U16" s="40">
        <f aca="true" t="shared" si="18" ref="U16:U33">$C16*T16</f>
        <v>1.6</v>
      </c>
      <c r="V16" s="52">
        <v>4</v>
      </c>
      <c r="W16" s="40">
        <f aca="true" t="shared" si="19" ref="W16:W36">$C16*V16</f>
        <v>0.8</v>
      </c>
      <c r="X16" s="52">
        <f aca="true" t="shared" si="20" ref="X16:X36">SUM(X49,X82,X115)</f>
        <v>0</v>
      </c>
      <c r="Y16" s="40">
        <f aca="true" t="shared" si="21" ref="Y16:AA33">$C16*X16</f>
        <v>0</v>
      </c>
      <c r="Z16" s="52">
        <v>2</v>
      </c>
      <c r="AA16" s="40">
        <f t="shared" si="21"/>
        <v>0.4</v>
      </c>
      <c r="AB16" s="52">
        <f t="shared" si="9"/>
        <v>0</v>
      </c>
      <c r="AC16" s="40">
        <f t="shared" si="10"/>
        <v>0</v>
      </c>
      <c r="AD16" s="52">
        <f t="shared" si="11"/>
        <v>0</v>
      </c>
      <c r="AE16" s="40">
        <f t="shared" si="12"/>
        <v>0</v>
      </c>
      <c r="AF16" s="52">
        <f aca="true" t="shared" si="22" ref="AF16:AF36">SUM(AF49,AF82,AF115)</f>
        <v>0</v>
      </c>
      <c r="AG16" s="40">
        <f aca="true" t="shared" si="23" ref="AG16:AG36">$C16*AF16</f>
        <v>0</v>
      </c>
      <c r="AH16" s="44">
        <f aca="true" t="shared" si="24" ref="AH16:AH36">SUM(T16+V16+X16+Z16+AB16+AD16+AF16)</f>
        <v>14</v>
      </c>
      <c r="AI16" s="45">
        <f aca="true" t="shared" si="25" ref="AI16:AI35">SUM(U16,W16,Y16,AA16,AC16,AE16,AG16)</f>
        <v>2.8000000000000003</v>
      </c>
      <c r="AJ16" s="46">
        <f aca="true" t="shared" si="26" ref="AJ16:AJ34">SUM(R16,AH16)</f>
        <v>49</v>
      </c>
      <c r="AK16" s="47">
        <f aca="true" t="shared" si="27" ref="AK16:AK34">SUM(S16,AI16)</f>
        <v>9.8</v>
      </c>
      <c r="AL16" s="52"/>
      <c r="AM16" s="48">
        <f aca="true" t="shared" si="28" ref="AM16:AM36">$C16*AL16</f>
        <v>0</v>
      </c>
    </row>
    <row r="17" spans="1:39" s="49" customFormat="1" ht="15">
      <c r="A17" s="38">
        <v>2</v>
      </c>
      <c r="B17" s="127" t="s">
        <v>45</v>
      </c>
      <c r="C17" s="39">
        <f>VLOOKUP(A17,Tarife!$A$2:$F$23,$C$14+1,FALSE)</f>
        <v>0.3</v>
      </c>
      <c r="D17" s="38">
        <v>7</v>
      </c>
      <c r="E17" s="40">
        <f t="shared" si="13"/>
        <v>2.1</v>
      </c>
      <c r="F17" s="41">
        <v>13</v>
      </c>
      <c r="G17" s="40">
        <f t="shared" si="14"/>
        <v>3.9</v>
      </c>
      <c r="H17" s="41">
        <f t="shared" si="0"/>
        <v>0</v>
      </c>
      <c r="I17" s="40">
        <f t="shared" si="15"/>
        <v>0</v>
      </c>
      <c r="J17" s="41">
        <f t="shared" si="1"/>
        <v>0</v>
      </c>
      <c r="K17" s="40">
        <f t="shared" si="15"/>
        <v>0</v>
      </c>
      <c r="L17" s="41">
        <f t="shared" si="2"/>
        <v>0</v>
      </c>
      <c r="M17" s="40">
        <f t="shared" si="3"/>
        <v>0</v>
      </c>
      <c r="N17" s="41">
        <f t="shared" si="4"/>
        <v>0</v>
      </c>
      <c r="O17" s="40">
        <f t="shared" si="5"/>
        <v>0</v>
      </c>
      <c r="P17" s="41">
        <f t="shared" si="6"/>
        <v>0</v>
      </c>
      <c r="Q17" s="40">
        <f t="shared" si="7"/>
        <v>0</v>
      </c>
      <c r="R17" s="42">
        <f t="shared" si="16"/>
        <v>20</v>
      </c>
      <c r="S17" s="43">
        <f t="shared" si="17"/>
        <v>6</v>
      </c>
      <c r="T17" s="41">
        <v>12</v>
      </c>
      <c r="U17" s="40">
        <f t="shared" si="18"/>
        <v>3.5999999999999996</v>
      </c>
      <c r="V17" s="41">
        <v>5</v>
      </c>
      <c r="W17" s="40">
        <f t="shared" si="19"/>
        <v>1.5</v>
      </c>
      <c r="X17" s="41">
        <v>1</v>
      </c>
      <c r="Y17" s="40">
        <f t="shared" si="21"/>
        <v>0.3</v>
      </c>
      <c r="Z17" s="41">
        <f t="shared" si="8"/>
        <v>0</v>
      </c>
      <c r="AA17" s="40">
        <f t="shared" si="21"/>
        <v>0</v>
      </c>
      <c r="AB17" s="41">
        <f t="shared" si="9"/>
        <v>0</v>
      </c>
      <c r="AC17" s="40">
        <f t="shared" si="10"/>
        <v>0</v>
      </c>
      <c r="AD17" s="41">
        <f t="shared" si="11"/>
        <v>0</v>
      </c>
      <c r="AE17" s="40">
        <f t="shared" si="12"/>
        <v>0</v>
      </c>
      <c r="AF17" s="41">
        <f t="shared" si="22"/>
        <v>0</v>
      </c>
      <c r="AG17" s="40">
        <f t="shared" si="23"/>
        <v>0</v>
      </c>
      <c r="AH17" s="44">
        <f t="shared" si="24"/>
        <v>18</v>
      </c>
      <c r="AI17" s="45">
        <f t="shared" si="25"/>
        <v>5.3999999999999995</v>
      </c>
      <c r="AJ17" s="46">
        <f t="shared" si="26"/>
        <v>38</v>
      </c>
      <c r="AK17" s="47">
        <f t="shared" si="27"/>
        <v>11.399999999999999</v>
      </c>
      <c r="AL17" s="41"/>
      <c r="AM17" s="48">
        <f t="shared" si="28"/>
        <v>0</v>
      </c>
    </row>
    <row r="18" spans="1:39" s="49" customFormat="1" ht="15">
      <c r="A18" s="50">
        <v>3</v>
      </c>
      <c r="B18" s="128" t="s">
        <v>46</v>
      </c>
      <c r="C18" s="51">
        <f>VLOOKUP(A18,Tarife!$A$2:$F$23,$C$14+1,FALSE)</f>
        <v>0.5</v>
      </c>
      <c r="D18" s="50">
        <v>12</v>
      </c>
      <c r="E18" s="40">
        <f t="shared" si="13"/>
        <v>6</v>
      </c>
      <c r="F18" s="52">
        <v>7</v>
      </c>
      <c r="G18" s="40">
        <f t="shared" si="14"/>
        <v>3.5</v>
      </c>
      <c r="H18" s="52">
        <f t="shared" si="0"/>
        <v>0</v>
      </c>
      <c r="I18" s="40">
        <f t="shared" si="15"/>
        <v>0</v>
      </c>
      <c r="J18" s="52">
        <f t="shared" si="1"/>
        <v>0</v>
      </c>
      <c r="K18" s="40">
        <f t="shared" si="15"/>
        <v>0</v>
      </c>
      <c r="L18" s="52">
        <f t="shared" si="2"/>
        <v>0</v>
      </c>
      <c r="M18" s="40">
        <f t="shared" si="3"/>
        <v>0</v>
      </c>
      <c r="N18" s="52">
        <f t="shared" si="4"/>
        <v>0</v>
      </c>
      <c r="O18" s="40">
        <f t="shared" si="5"/>
        <v>0</v>
      </c>
      <c r="P18" s="52">
        <f t="shared" si="6"/>
        <v>0</v>
      </c>
      <c r="Q18" s="40">
        <f t="shared" si="7"/>
        <v>0</v>
      </c>
      <c r="R18" s="42">
        <f t="shared" si="16"/>
        <v>19</v>
      </c>
      <c r="S18" s="43">
        <f t="shared" si="17"/>
        <v>9.5</v>
      </c>
      <c r="T18" s="52">
        <v>8</v>
      </c>
      <c r="U18" s="40">
        <f t="shared" si="18"/>
        <v>4</v>
      </c>
      <c r="V18" s="52">
        <v>5</v>
      </c>
      <c r="W18" s="40">
        <f t="shared" si="19"/>
        <v>2.5</v>
      </c>
      <c r="X18" s="52">
        <f t="shared" si="20"/>
        <v>0</v>
      </c>
      <c r="Y18" s="40">
        <f t="shared" si="21"/>
        <v>0</v>
      </c>
      <c r="Z18" s="52">
        <f t="shared" si="8"/>
        <v>0</v>
      </c>
      <c r="AA18" s="40">
        <f t="shared" si="21"/>
        <v>0</v>
      </c>
      <c r="AB18" s="52">
        <f t="shared" si="9"/>
        <v>0</v>
      </c>
      <c r="AC18" s="40">
        <f t="shared" si="10"/>
        <v>0</v>
      </c>
      <c r="AD18" s="52">
        <f t="shared" si="11"/>
        <v>0</v>
      </c>
      <c r="AE18" s="40">
        <f t="shared" si="12"/>
        <v>0</v>
      </c>
      <c r="AF18" s="52">
        <f t="shared" si="22"/>
        <v>0</v>
      </c>
      <c r="AG18" s="40">
        <f t="shared" si="23"/>
        <v>0</v>
      </c>
      <c r="AH18" s="44">
        <f t="shared" si="24"/>
        <v>13</v>
      </c>
      <c r="AI18" s="45">
        <f t="shared" si="25"/>
        <v>6.5</v>
      </c>
      <c r="AJ18" s="46">
        <f t="shared" si="26"/>
        <v>32</v>
      </c>
      <c r="AK18" s="47">
        <f t="shared" si="27"/>
        <v>16</v>
      </c>
      <c r="AL18" s="52"/>
      <c r="AM18" s="48">
        <f t="shared" si="28"/>
        <v>0</v>
      </c>
    </row>
    <row r="19" spans="1:39" s="49" customFormat="1" ht="15">
      <c r="A19" s="38">
        <v>4</v>
      </c>
      <c r="B19" s="127" t="s">
        <v>47</v>
      </c>
      <c r="C19" s="39">
        <f>VLOOKUP(A19,Tarife!$A$2:$F$23,$C$14+1,FALSE)</f>
        <v>0.7</v>
      </c>
      <c r="D19" s="38">
        <v>10</v>
      </c>
      <c r="E19" s="40">
        <f t="shared" si="13"/>
        <v>7</v>
      </c>
      <c r="F19" s="41">
        <v>14</v>
      </c>
      <c r="G19" s="40">
        <f t="shared" si="14"/>
        <v>9.799999999999999</v>
      </c>
      <c r="H19" s="41">
        <f t="shared" si="0"/>
        <v>0</v>
      </c>
      <c r="I19" s="40">
        <f t="shared" si="15"/>
        <v>0</v>
      </c>
      <c r="J19" s="41">
        <f t="shared" si="1"/>
        <v>0</v>
      </c>
      <c r="K19" s="40">
        <f t="shared" si="15"/>
        <v>0</v>
      </c>
      <c r="L19" s="41">
        <f t="shared" si="2"/>
        <v>0</v>
      </c>
      <c r="M19" s="40">
        <f t="shared" si="3"/>
        <v>0</v>
      </c>
      <c r="N19" s="41">
        <f t="shared" si="4"/>
        <v>0</v>
      </c>
      <c r="O19" s="40">
        <f t="shared" si="5"/>
        <v>0</v>
      </c>
      <c r="P19" s="41">
        <f t="shared" si="6"/>
        <v>0</v>
      </c>
      <c r="Q19" s="40">
        <f t="shared" si="7"/>
        <v>0</v>
      </c>
      <c r="R19" s="42">
        <f t="shared" si="16"/>
        <v>24</v>
      </c>
      <c r="S19" s="43">
        <f t="shared" si="17"/>
        <v>16.799999999999997</v>
      </c>
      <c r="T19" s="41">
        <v>7</v>
      </c>
      <c r="U19" s="40">
        <f t="shared" si="18"/>
        <v>4.8999999999999995</v>
      </c>
      <c r="V19" s="41">
        <v>6</v>
      </c>
      <c r="W19" s="40">
        <f t="shared" si="19"/>
        <v>4.199999999999999</v>
      </c>
      <c r="X19" s="41">
        <v>2</v>
      </c>
      <c r="Y19" s="40">
        <f t="shared" si="21"/>
        <v>1.4</v>
      </c>
      <c r="Z19" s="41">
        <f t="shared" si="8"/>
        <v>0</v>
      </c>
      <c r="AA19" s="40">
        <f t="shared" si="21"/>
        <v>0</v>
      </c>
      <c r="AB19" s="41">
        <f t="shared" si="9"/>
        <v>0</v>
      </c>
      <c r="AC19" s="40">
        <f t="shared" si="10"/>
        <v>0</v>
      </c>
      <c r="AD19" s="41">
        <f t="shared" si="11"/>
        <v>0</v>
      </c>
      <c r="AE19" s="40">
        <f t="shared" si="12"/>
        <v>0</v>
      </c>
      <c r="AF19" s="41">
        <f t="shared" si="22"/>
        <v>0</v>
      </c>
      <c r="AG19" s="40">
        <f t="shared" si="23"/>
        <v>0</v>
      </c>
      <c r="AH19" s="44">
        <f t="shared" si="24"/>
        <v>15</v>
      </c>
      <c r="AI19" s="45">
        <f t="shared" si="25"/>
        <v>10.499999999999998</v>
      </c>
      <c r="AJ19" s="46">
        <f t="shared" si="26"/>
        <v>39</v>
      </c>
      <c r="AK19" s="47">
        <f t="shared" si="27"/>
        <v>27.299999999999997</v>
      </c>
      <c r="AL19" s="41"/>
      <c r="AM19" s="48">
        <f t="shared" si="28"/>
        <v>0</v>
      </c>
    </row>
    <row r="20" spans="1:39" s="49" customFormat="1" ht="15">
      <c r="A20" s="50">
        <v>5</v>
      </c>
      <c r="B20" s="128" t="s">
        <v>48</v>
      </c>
      <c r="C20" s="51">
        <f>VLOOKUP(A20,Tarife!$A$2:$F$23,$C$14+1,FALSE)</f>
        <v>0.9</v>
      </c>
      <c r="D20" s="50">
        <v>8</v>
      </c>
      <c r="E20" s="40">
        <f t="shared" si="13"/>
        <v>7.2</v>
      </c>
      <c r="F20" s="52">
        <v>5</v>
      </c>
      <c r="G20" s="40">
        <f t="shared" si="14"/>
        <v>4.5</v>
      </c>
      <c r="H20" s="52">
        <f t="shared" si="0"/>
        <v>0</v>
      </c>
      <c r="I20" s="40">
        <f t="shared" si="15"/>
        <v>0</v>
      </c>
      <c r="J20" s="52">
        <f t="shared" si="1"/>
        <v>0</v>
      </c>
      <c r="K20" s="40">
        <f t="shared" si="15"/>
        <v>0</v>
      </c>
      <c r="L20" s="52">
        <f t="shared" si="2"/>
        <v>0</v>
      </c>
      <c r="M20" s="40">
        <f t="shared" si="3"/>
        <v>0</v>
      </c>
      <c r="N20" s="52">
        <f t="shared" si="4"/>
        <v>0</v>
      </c>
      <c r="O20" s="40">
        <f t="shared" si="5"/>
        <v>0</v>
      </c>
      <c r="P20" s="52">
        <f t="shared" si="6"/>
        <v>0</v>
      </c>
      <c r="Q20" s="40">
        <f t="shared" si="7"/>
        <v>0</v>
      </c>
      <c r="R20" s="42">
        <f t="shared" si="16"/>
        <v>13</v>
      </c>
      <c r="S20" s="43">
        <f t="shared" si="17"/>
        <v>11.7</v>
      </c>
      <c r="T20" s="52">
        <v>7</v>
      </c>
      <c r="U20" s="40">
        <f t="shared" si="18"/>
        <v>6.3</v>
      </c>
      <c r="V20" s="52">
        <v>3</v>
      </c>
      <c r="W20" s="40">
        <f t="shared" si="19"/>
        <v>2.7</v>
      </c>
      <c r="X20" s="52">
        <v>1</v>
      </c>
      <c r="Y20" s="40">
        <f t="shared" si="21"/>
        <v>0.9</v>
      </c>
      <c r="Z20" s="52">
        <f t="shared" si="8"/>
        <v>0</v>
      </c>
      <c r="AA20" s="40">
        <f t="shared" si="21"/>
        <v>0</v>
      </c>
      <c r="AB20" s="52">
        <f t="shared" si="9"/>
        <v>0</v>
      </c>
      <c r="AC20" s="40">
        <f t="shared" si="10"/>
        <v>0</v>
      </c>
      <c r="AD20" s="52">
        <f t="shared" si="11"/>
        <v>0</v>
      </c>
      <c r="AE20" s="40">
        <f t="shared" si="12"/>
        <v>0</v>
      </c>
      <c r="AF20" s="52">
        <f t="shared" si="22"/>
        <v>0</v>
      </c>
      <c r="AG20" s="40">
        <f t="shared" si="23"/>
        <v>0</v>
      </c>
      <c r="AH20" s="44">
        <f t="shared" si="24"/>
        <v>11</v>
      </c>
      <c r="AI20" s="45">
        <f t="shared" si="25"/>
        <v>9.9</v>
      </c>
      <c r="AJ20" s="46">
        <f t="shared" si="26"/>
        <v>24</v>
      </c>
      <c r="AK20" s="47">
        <f t="shared" si="27"/>
        <v>21.6</v>
      </c>
      <c r="AL20" s="52"/>
      <c r="AM20" s="48">
        <f t="shared" si="28"/>
        <v>0</v>
      </c>
    </row>
    <row r="21" spans="1:39" s="49" customFormat="1" ht="15">
      <c r="A21" s="38">
        <v>6</v>
      </c>
      <c r="B21" s="127" t="s">
        <v>49</v>
      </c>
      <c r="C21" s="39">
        <f>VLOOKUP(A21,Tarife!$A$2:$F$23,$C$14+1,FALSE)</f>
        <v>1.2</v>
      </c>
      <c r="D21" s="38">
        <v>7</v>
      </c>
      <c r="E21" s="40">
        <f t="shared" si="13"/>
        <v>8.4</v>
      </c>
      <c r="F21" s="41">
        <v>5</v>
      </c>
      <c r="G21" s="40">
        <f t="shared" si="14"/>
        <v>6</v>
      </c>
      <c r="H21" s="41">
        <f t="shared" si="0"/>
        <v>0</v>
      </c>
      <c r="I21" s="40">
        <f t="shared" si="15"/>
        <v>0</v>
      </c>
      <c r="J21" s="41">
        <f t="shared" si="1"/>
        <v>0</v>
      </c>
      <c r="K21" s="40">
        <f t="shared" si="15"/>
        <v>0</v>
      </c>
      <c r="L21" s="41">
        <f t="shared" si="2"/>
        <v>0</v>
      </c>
      <c r="M21" s="40">
        <f t="shared" si="3"/>
        <v>0</v>
      </c>
      <c r="N21" s="41">
        <f t="shared" si="4"/>
        <v>0</v>
      </c>
      <c r="O21" s="40">
        <f t="shared" si="5"/>
        <v>0</v>
      </c>
      <c r="P21" s="41">
        <f t="shared" si="6"/>
        <v>0</v>
      </c>
      <c r="Q21" s="40">
        <f t="shared" si="7"/>
        <v>0</v>
      </c>
      <c r="R21" s="42">
        <f t="shared" si="16"/>
        <v>12</v>
      </c>
      <c r="S21" s="43">
        <f t="shared" si="17"/>
        <v>14.4</v>
      </c>
      <c r="T21" s="41">
        <v>6</v>
      </c>
      <c r="U21" s="40">
        <f t="shared" si="18"/>
        <v>7.199999999999999</v>
      </c>
      <c r="V21" s="41">
        <v>3</v>
      </c>
      <c r="W21" s="40">
        <f t="shared" si="19"/>
        <v>3.5999999999999996</v>
      </c>
      <c r="X21" s="41">
        <f t="shared" si="20"/>
        <v>0</v>
      </c>
      <c r="Y21" s="40">
        <f t="shared" si="21"/>
        <v>0</v>
      </c>
      <c r="Z21" s="41">
        <f t="shared" si="8"/>
        <v>0</v>
      </c>
      <c r="AA21" s="40">
        <f t="shared" si="21"/>
        <v>0</v>
      </c>
      <c r="AB21" s="41">
        <f t="shared" si="9"/>
        <v>0</v>
      </c>
      <c r="AC21" s="40">
        <f t="shared" si="10"/>
        <v>0</v>
      </c>
      <c r="AD21" s="41">
        <f t="shared" si="11"/>
        <v>0</v>
      </c>
      <c r="AE21" s="40">
        <f t="shared" si="12"/>
        <v>0</v>
      </c>
      <c r="AF21" s="41">
        <f t="shared" si="22"/>
        <v>0</v>
      </c>
      <c r="AG21" s="40">
        <f t="shared" si="23"/>
        <v>0</v>
      </c>
      <c r="AH21" s="44">
        <f t="shared" si="24"/>
        <v>9</v>
      </c>
      <c r="AI21" s="45">
        <f t="shared" si="25"/>
        <v>10.799999999999999</v>
      </c>
      <c r="AJ21" s="46">
        <f t="shared" si="26"/>
        <v>21</v>
      </c>
      <c r="AK21" s="47">
        <f t="shared" si="27"/>
        <v>25.2</v>
      </c>
      <c r="AL21" s="41"/>
      <c r="AM21" s="48">
        <f t="shared" si="28"/>
        <v>0</v>
      </c>
    </row>
    <row r="22" spans="1:39" s="49" customFormat="1" ht="15">
      <c r="A22" s="50">
        <v>7</v>
      </c>
      <c r="B22" s="128" t="s">
        <v>50</v>
      </c>
      <c r="C22" s="51">
        <f>VLOOKUP(A22,Tarife!$A$2:$F$23,$C$14+1,FALSE)</f>
        <v>1.5</v>
      </c>
      <c r="D22" s="50">
        <v>10</v>
      </c>
      <c r="E22" s="40">
        <f t="shared" si="13"/>
        <v>15</v>
      </c>
      <c r="F22" s="52">
        <v>5</v>
      </c>
      <c r="G22" s="40">
        <f t="shared" si="14"/>
        <v>7.5</v>
      </c>
      <c r="H22" s="52">
        <f t="shared" si="0"/>
        <v>0</v>
      </c>
      <c r="I22" s="40">
        <f t="shared" si="15"/>
        <v>0</v>
      </c>
      <c r="J22" s="52">
        <f t="shared" si="1"/>
        <v>0</v>
      </c>
      <c r="K22" s="40">
        <f t="shared" si="15"/>
        <v>0</v>
      </c>
      <c r="L22" s="52">
        <f t="shared" si="2"/>
        <v>0</v>
      </c>
      <c r="M22" s="40">
        <f t="shared" si="3"/>
        <v>0</v>
      </c>
      <c r="N22" s="52">
        <f t="shared" si="4"/>
        <v>0</v>
      </c>
      <c r="O22" s="40">
        <f t="shared" si="5"/>
        <v>0</v>
      </c>
      <c r="P22" s="52">
        <f t="shared" si="6"/>
        <v>0</v>
      </c>
      <c r="Q22" s="40">
        <f t="shared" si="7"/>
        <v>0</v>
      </c>
      <c r="R22" s="42">
        <f t="shared" si="16"/>
        <v>15</v>
      </c>
      <c r="S22" s="43">
        <f t="shared" si="17"/>
        <v>22.5</v>
      </c>
      <c r="T22" s="52">
        <v>9</v>
      </c>
      <c r="U22" s="40">
        <f t="shared" si="18"/>
        <v>13.5</v>
      </c>
      <c r="V22" s="52">
        <v>1</v>
      </c>
      <c r="W22" s="40">
        <f t="shared" si="19"/>
        <v>1.5</v>
      </c>
      <c r="X22" s="52">
        <f t="shared" si="20"/>
        <v>0</v>
      </c>
      <c r="Y22" s="40">
        <f t="shared" si="21"/>
        <v>0</v>
      </c>
      <c r="Z22" s="52">
        <f t="shared" si="8"/>
        <v>0</v>
      </c>
      <c r="AA22" s="40">
        <f t="shared" si="21"/>
        <v>0</v>
      </c>
      <c r="AB22" s="52">
        <f t="shared" si="9"/>
        <v>0</v>
      </c>
      <c r="AC22" s="40">
        <f t="shared" si="10"/>
        <v>0</v>
      </c>
      <c r="AD22" s="52">
        <f t="shared" si="11"/>
        <v>0</v>
      </c>
      <c r="AE22" s="40">
        <f t="shared" si="12"/>
        <v>0</v>
      </c>
      <c r="AF22" s="52">
        <f t="shared" si="22"/>
        <v>0</v>
      </c>
      <c r="AG22" s="40">
        <f t="shared" si="23"/>
        <v>0</v>
      </c>
      <c r="AH22" s="44">
        <f t="shared" si="24"/>
        <v>10</v>
      </c>
      <c r="AI22" s="45">
        <f t="shared" si="25"/>
        <v>15</v>
      </c>
      <c r="AJ22" s="46">
        <f t="shared" si="26"/>
        <v>25</v>
      </c>
      <c r="AK22" s="47">
        <f t="shared" si="27"/>
        <v>37.5</v>
      </c>
      <c r="AL22" s="52"/>
      <c r="AM22" s="48">
        <f t="shared" si="28"/>
        <v>0</v>
      </c>
    </row>
    <row r="23" spans="1:39" s="49" customFormat="1" ht="15">
      <c r="A23" s="38">
        <v>8</v>
      </c>
      <c r="B23" s="127" t="s">
        <v>51</v>
      </c>
      <c r="C23" s="39">
        <f>VLOOKUP(A23,Tarife!$A$2:$F$23,$C$14+1,FALSE)</f>
        <v>1.9</v>
      </c>
      <c r="D23" s="38">
        <v>10</v>
      </c>
      <c r="E23" s="40">
        <f t="shared" si="13"/>
        <v>19</v>
      </c>
      <c r="F23" s="41">
        <v>3</v>
      </c>
      <c r="G23" s="40">
        <f t="shared" si="14"/>
        <v>5.699999999999999</v>
      </c>
      <c r="H23" s="41">
        <f t="shared" si="0"/>
        <v>0</v>
      </c>
      <c r="I23" s="40">
        <f t="shared" si="15"/>
        <v>0</v>
      </c>
      <c r="J23" s="41">
        <f t="shared" si="1"/>
        <v>0</v>
      </c>
      <c r="K23" s="40">
        <f t="shared" si="15"/>
        <v>0</v>
      </c>
      <c r="L23" s="41">
        <f t="shared" si="2"/>
        <v>0</v>
      </c>
      <c r="M23" s="40">
        <f t="shared" si="3"/>
        <v>0</v>
      </c>
      <c r="N23" s="41">
        <f t="shared" si="4"/>
        <v>0</v>
      </c>
      <c r="O23" s="40">
        <f t="shared" si="5"/>
        <v>0</v>
      </c>
      <c r="P23" s="41">
        <f t="shared" si="6"/>
        <v>0</v>
      </c>
      <c r="Q23" s="40">
        <f t="shared" si="7"/>
        <v>0</v>
      </c>
      <c r="R23" s="42">
        <f t="shared" si="16"/>
        <v>13</v>
      </c>
      <c r="S23" s="43">
        <f t="shared" si="17"/>
        <v>24.7</v>
      </c>
      <c r="T23" s="41">
        <v>4</v>
      </c>
      <c r="U23" s="40">
        <f t="shared" si="18"/>
        <v>7.6</v>
      </c>
      <c r="V23" s="41">
        <v>1</v>
      </c>
      <c r="W23" s="40">
        <f t="shared" si="19"/>
        <v>1.9</v>
      </c>
      <c r="X23" s="41">
        <v>1</v>
      </c>
      <c r="Y23" s="40">
        <f t="shared" si="21"/>
        <v>1.9</v>
      </c>
      <c r="Z23" s="41">
        <f t="shared" si="8"/>
        <v>0</v>
      </c>
      <c r="AA23" s="40">
        <f t="shared" si="21"/>
        <v>0</v>
      </c>
      <c r="AB23" s="41">
        <f t="shared" si="9"/>
        <v>0</v>
      </c>
      <c r="AC23" s="40">
        <f t="shared" si="10"/>
        <v>0</v>
      </c>
      <c r="AD23" s="41">
        <f t="shared" si="11"/>
        <v>0</v>
      </c>
      <c r="AE23" s="40">
        <f t="shared" si="12"/>
        <v>0</v>
      </c>
      <c r="AF23" s="41">
        <f t="shared" si="22"/>
        <v>0</v>
      </c>
      <c r="AG23" s="40">
        <f t="shared" si="23"/>
        <v>0</v>
      </c>
      <c r="AH23" s="44">
        <f t="shared" si="24"/>
        <v>6</v>
      </c>
      <c r="AI23" s="45">
        <f t="shared" si="25"/>
        <v>11.4</v>
      </c>
      <c r="AJ23" s="46">
        <f t="shared" si="26"/>
        <v>19</v>
      </c>
      <c r="AK23" s="47">
        <f t="shared" si="27"/>
        <v>36.1</v>
      </c>
      <c r="AL23" s="41"/>
      <c r="AM23" s="48">
        <f t="shared" si="28"/>
        <v>0</v>
      </c>
    </row>
    <row r="24" spans="1:39" s="49" customFormat="1" ht="15">
      <c r="A24" s="50">
        <v>9</v>
      </c>
      <c r="B24" s="128" t="s">
        <v>52</v>
      </c>
      <c r="C24" s="51">
        <f>VLOOKUP(A24,Tarife!$A$2:$F$23,$C$14+1,FALSE)</f>
        <v>2.3</v>
      </c>
      <c r="D24" s="50">
        <v>8</v>
      </c>
      <c r="E24" s="40">
        <f t="shared" si="13"/>
        <v>18.4</v>
      </c>
      <c r="F24" s="52">
        <v>5</v>
      </c>
      <c r="G24" s="40">
        <f t="shared" si="14"/>
        <v>11.5</v>
      </c>
      <c r="H24" s="52">
        <f t="shared" si="0"/>
        <v>0</v>
      </c>
      <c r="I24" s="40">
        <f t="shared" si="15"/>
        <v>0</v>
      </c>
      <c r="J24" s="52">
        <f t="shared" si="1"/>
        <v>0</v>
      </c>
      <c r="K24" s="40">
        <f t="shared" si="15"/>
        <v>0</v>
      </c>
      <c r="L24" s="52">
        <f t="shared" si="2"/>
        <v>0</v>
      </c>
      <c r="M24" s="40">
        <f t="shared" si="3"/>
        <v>0</v>
      </c>
      <c r="N24" s="52">
        <f t="shared" si="4"/>
        <v>0</v>
      </c>
      <c r="O24" s="40">
        <f t="shared" si="5"/>
        <v>0</v>
      </c>
      <c r="P24" s="52">
        <f t="shared" si="6"/>
        <v>0</v>
      </c>
      <c r="Q24" s="40">
        <f t="shared" si="7"/>
        <v>0</v>
      </c>
      <c r="R24" s="42">
        <f t="shared" si="16"/>
        <v>13</v>
      </c>
      <c r="S24" s="43">
        <f t="shared" si="17"/>
        <v>29.9</v>
      </c>
      <c r="T24" s="52">
        <v>3</v>
      </c>
      <c r="U24" s="40">
        <f t="shared" si="18"/>
        <v>6.8999999999999995</v>
      </c>
      <c r="V24" s="52">
        <v>1</v>
      </c>
      <c r="W24" s="40">
        <f t="shared" si="19"/>
        <v>2.3</v>
      </c>
      <c r="X24" s="52">
        <f t="shared" si="20"/>
        <v>0</v>
      </c>
      <c r="Y24" s="40">
        <f t="shared" si="21"/>
        <v>0</v>
      </c>
      <c r="Z24" s="52">
        <f t="shared" si="8"/>
        <v>0</v>
      </c>
      <c r="AA24" s="40">
        <f t="shared" si="21"/>
        <v>0</v>
      </c>
      <c r="AB24" s="52">
        <f t="shared" si="9"/>
        <v>0</v>
      </c>
      <c r="AC24" s="40">
        <f t="shared" si="10"/>
        <v>0</v>
      </c>
      <c r="AD24" s="52">
        <f t="shared" si="11"/>
        <v>0</v>
      </c>
      <c r="AE24" s="40">
        <f t="shared" si="12"/>
        <v>0</v>
      </c>
      <c r="AF24" s="52">
        <f t="shared" si="22"/>
        <v>0</v>
      </c>
      <c r="AG24" s="40">
        <f t="shared" si="23"/>
        <v>0</v>
      </c>
      <c r="AH24" s="44">
        <f t="shared" si="24"/>
        <v>4</v>
      </c>
      <c r="AI24" s="45">
        <f t="shared" si="25"/>
        <v>9.2</v>
      </c>
      <c r="AJ24" s="46">
        <f t="shared" si="26"/>
        <v>17</v>
      </c>
      <c r="AK24" s="47">
        <f t="shared" si="27"/>
        <v>39.099999999999994</v>
      </c>
      <c r="AL24" s="52"/>
      <c r="AM24" s="48">
        <f t="shared" si="28"/>
        <v>0</v>
      </c>
    </row>
    <row r="25" spans="1:39" s="49" customFormat="1" ht="15">
      <c r="A25" s="38">
        <v>10</v>
      </c>
      <c r="B25" s="127" t="s">
        <v>53</v>
      </c>
      <c r="C25" s="39">
        <f>VLOOKUP(A25,Tarife!$A$2:$F$23,$C$14+1,FALSE)</f>
        <v>2.75</v>
      </c>
      <c r="D25" s="38">
        <v>9</v>
      </c>
      <c r="E25" s="40">
        <f t="shared" si="13"/>
        <v>24.75</v>
      </c>
      <c r="F25" s="41">
        <v>4</v>
      </c>
      <c r="G25" s="40">
        <f t="shared" si="14"/>
        <v>11</v>
      </c>
      <c r="H25" s="41">
        <f t="shared" si="0"/>
        <v>0</v>
      </c>
      <c r="I25" s="40">
        <f t="shared" si="15"/>
        <v>0</v>
      </c>
      <c r="J25" s="41">
        <f t="shared" si="1"/>
        <v>0</v>
      </c>
      <c r="K25" s="40">
        <f t="shared" si="15"/>
        <v>0</v>
      </c>
      <c r="L25" s="41">
        <f t="shared" si="2"/>
        <v>0</v>
      </c>
      <c r="M25" s="40">
        <f t="shared" si="3"/>
        <v>0</v>
      </c>
      <c r="N25" s="41">
        <f t="shared" si="4"/>
        <v>0</v>
      </c>
      <c r="O25" s="40">
        <f t="shared" si="5"/>
        <v>0</v>
      </c>
      <c r="P25" s="41">
        <f t="shared" si="6"/>
        <v>0</v>
      </c>
      <c r="Q25" s="40">
        <f t="shared" si="7"/>
        <v>0</v>
      </c>
      <c r="R25" s="42">
        <f t="shared" si="16"/>
        <v>13</v>
      </c>
      <c r="S25" s="43">
        <f t="shared" si="17"/>
        <v>35.75</v>
      </c>
      <c r="T25" s="41">
        <v>5</v>
      </c>
      <c r="U25" s="40">
        <f t="shared" si="18"/>
        <v>13.75</v>
      </c>
      <c r="V25" s="41">
        <f aca="true" t="shared" si="29" ref="V25:V36">SUM(V58,V91,V124)</f>
        <v>0</v>
      </c>
      <c r="W25" s="40">
        <f t="shared" si="19"/>
        <v>0</v>
      </c>
      <c r="X25" s="41">
        <f t="shared" si="20"/>
        <v>0</v>
      </c>
      <c r="Y25" s="40">
        <f t="shared" si="21"/>
        <v>0</v>
      </c>
      <c r="Z25" s="41">
        <f t="shared" si="8"/>
        <v>0</v>
      </c>
      <c r="AA25" s="40">
        <f t="shared" si="21"/>
        <v>0</v>
      </c>
      <c r="AB25" s="41">
        <f t="shared" si="9"/>
        <v>0</v>
      </c>
      <c r="AC25" s="40">
        <f t="shared" si="10"/>
        <v>0</v>
      </c>
      <c r="AD25" s="41">
        <f t="shared" si="11"/>
        <v>0</v>
      </c>
      <c r="AE25" s="40">
        <f t="shared" si="12"/>
        <v>0</v>
      </c>
      <c r="AF25" s="41">
        <f t="shared" si="22"/>
        <v>0</v>
      </c>
      <c r="AG25" s="40">
        <f t="shared" si="23"/>
        <v>0</v>
      </c>
      <c r="AH25" s="44">
        <f t="shared" si="24"/>
        <v>5</v>
      </c>
      <c r="AI25" s="45">
        <f t="shared" si="25"/>
        <v>13.75</v>
      </c>
      <c r="AJ25" s="46">
        <f t="shared" si="26"/>
        <v>18</v>
      </c>
      <c r="AK25" s="47">
        <f t="shared" si="27"/>
        <v>49.5</v>
      </c>
      <c r="AL25" s="41"/>
      <c r="AM25" s="48">
        <f t="shared" si="28"/>
        <v>0</v>
      </c>
    </row>
    <row r="26" spans="1:39" s="49" customFormat="1" ht="15">
      <c r="A26" s="50">
        <v>11</v>
      </c>
      <c r="B26" s="128" t="s">
        <v>54</v>
      </c>
      <c r="C26" s="51">
        <f>VLOOKUP(A26,Tarife!$A$2:$F$23,$C$14+1,FALSE)</f>
        <v>3.25</v>
      </c>
      <c r="D26" s="50">
        <v>5</v>
      </c>
      <c r="E26" s="40">
        <f t="shared" si="13"/>
        <v>16.25</v>
      </c>
      <c r="F26" s="52">
        <v>1</v>
      </c>
      <c r="G26" s="40">
        <f t="shared" si="14"/>
        <v>3.25</v>
      </c>
      <c r="H26" s="52">
        <f t="shared" si="0"/>
        <v>0</v>
      </c>
      <c r="I26" s="40">
        <f t="shared" si="15"/>
        <v>0</v>
      </c>
      <c r="J26" s="52">
        <f t="shared" si="1"/>
        <v>0</v>
      </c>
      <c r="K26" s="40">
        <f t="shared" si="15"/>
        <v>0</v>
      </c>
      <c r="L26" s="52">
        <f t="shared" si="2"/>
        <v>0</v>
      </c>
      <c r="M26" s="40">
        <f t="shared" si="3"/>
        <v>0</v>
      </c>
      <c r="N26" s="52">
        <f t="shared" si="4"/>
        <v>0</v>
      </c>
      <c r="O26" s="40">
        <f t="shared" si="5"/>
        <v>0</v>
      </c>
      <c r="P26" s="52">
        <f t="shared" si="6"/>
        <v>0</v>
      </c>
      <c r="Q26" s="40">
        <f t="shared" si="7"/>
        <v>0</v>
      </c>
      <c r="R26" s="42">
        <f t="shared" si="16"/>
        <v>6</v>
      </c>
      <c r="S26" s="43">
        <f t="shared" si="17"/>
        <v>19.5</v>
      </c>
      <c r="T26" s="52">
        <f aca="true" t="shared" si="30" ref="T26:T36">SUM(T59,T92,T125)</f>
        <v>0</v>
      </c>
      <c r="U26" s="40">
        <f t="shared" si="18"/>
        <v>0</v>
      </c>
      <c r="V26" s="52">
        <f t="shared" si="29"/>
        <v>0</v>
      </c>
      <c r="W26" s="40">
        <f t="shared" si="19"/>
        <v>0</v>
      </c>
      <c r="X26" s="52">
        <f t="shared" si="20"/>
        <v>0</v>
      </c>
      <c r="Y26" s="40">
        <f t="shared" si="21"/>
        <v>0</v>
      </c>
      <c r="Z26" s="52">
        <f t="shared" si="8"/>
        <v>0</v>
      </c>
      <c r="AA26" s="40">
        <f t="shared" si="21"/>
        <v>0</v>
      </c>
      <c r="AB26" s="52">
        <f t="shared" si="9"/>
        <v>0</v>
      </c>
      <c r="AC26" s="40">
        <f t="shared" si="10"/>
        <v>0</v>
      </c>
      <c r="AD26" s="52">
        <f t="shared" si="11"/>
        <v>0</v>
      </c>
      <c r="AE26" s="40">
        <f t="shared" si="12"/>
        <v>0</v>
      </c>
      <c r="AF26" s="52">
        <f t="shared" si="22"/>
        <v>0</v>
      </c>
      <c r="AG26" s="40">
        <f t="shared" si="23"/>
        <v>0</v>
      </c>
      <c r="AH26" s="44">
        <f t="shared" si="24"/>
        <v>0</v>
      </c>
      <c r="AI26" s="45">
        <f t="shared" si="25"/>
        <v>0</v>
      </c>
      <c r="AJ26" s="46">
        <f t="shared" si="26"/>
        <v>6</v>
      </c>
      <c r="AK26" s="47">
        <f t="shared" si="27"/>
        <v>19.5</v>
      </c>
      <c r="AL26" s="52"/>
      <c r="AM26" s="48">
        <f t="shared" si="28"/>
        <v>0</v>
      </c>
    </row>
    <row r="27" spans="1:39" s="49" customFormat="1" ht="15">
      <c r="A27" s="38">
        <v>12</v>
      </c>
      <c r="B27" s="127" t="s">
        <v>55</v>
      </c>
      <c r="C27" s="39">
        <f>VLOOKUP(A27,Tarife!$A$2:$F$23,$C$14+1,FALSE)</f>
        <v>3.75</v>
      </c>
      <c r="D27" s="38">
        <v>7</v>
      </c>
      <c r="E27" s="40">
        <f t="shared" si="13"/>
        <v>26.25</v>
      </c>
      <c r="F27" s="41">
        <v>2</v>
      </c>
      <c r="G27" s="40">
        <f t="shared" si="14"/>
        <v>7.5</v>
      </c>
      <c r="H27" s="41">
        <f t="shared" si="0"/>
        <v>0</v>
      </c>
      <c r="I27" s="40">
        <f t="shared" si="15"/>
        <v>0</v>
      </c>
      <c r="J27" s="41">
        <f t="shared" si="1"/>
        <v>0</v>
      </c>
      <c r="K27" s="40">
        <f t="shared" si="15"/>
        <v>0</v>
      </c>
      <c r="L27" s="41">
        <f t="shared" si="2"/>
        <v>0</v>
      </c>
      <c r="M27" s="40">
        <f t="shared" si="3"/>
        <v>0</v>
      </c>
      <c r="N27" s="41">
        <f t="shared" si="4"/>
        <v>0</v>
      </c>
      <c r="O27" s="40">
        <f t="shared" si="5"/>
        <v>0</v>
      </c>
      <c r="P27" s="41">
        <f t="shared" si="6"/>
        <v>0</v>
      </c>
      <c r="Q27" s="40">
        <f t="shared" si="7"/>
        <v>0</v>
      </c>
      <c r="R27" s="42">
        <f t="shared" si="16"/>
        <v>9</v>
      </c>
      <c r="S27" s="43">
        <f t="shared" si="17"/>
        <v>33.75</v>
      </c>
      <c r="T27" s="41">
        <v>1</v>
      </c>
      <c r="U27" s="40">
        <f t="shared" si="18"/>
        <v>3.75</v>
      </c>
      <c r="V27" s="41">
        <f t="shared" si="29"/>
        <v>0</v>
      </c>
      <c r="W27" s="40">
        <f t="shared" si="19"/>
        <v>0</v>
      </c>
      <c r="X27" s="41">
        <f t="shared" si="20"/>
        <v>0</v>
      </c>
      <c r="Y27" s="40">
        <f t="shared" si="21"/>
        <v>0</v>
      </c>
      <c r="Z27" s="41">
        <f t="shared" si="8"/>
        <v>0</v>
      </c>
      <c r="AA27" s="40">
        <f t="shared" si="21"/>
        <v>0</v>
      </c>
      <c r="AB27" s="41">
        <f t="shared" si="9"/>
        <v>0</v>
      </c>
      <c r="AC27" s="40">
        <f t="shared" si="10"/>
        <v>0</v>
      </c>
      <c r="AD27" s="41">
        <f t="shared" si="11"/>
        <v>0</v>
      </c>
      <c r="AE27" s="40">
        <f t="shared" si="12"/>
        <v>0</v>
      </c>
      <c r="AF27" s="41">
        <f t="shared" si="22"/>
        <v>0</v>
      </c>
      <c r="AG27" s="40">
        <f t="shared" si="23"/>
        <v>0</v>
      </c>
      <c r="AH27" s="44">
        <f t="shared" si="24"/>
        <v>1</v>
      </c>
      <c r="AI27" s="45">
        <f t="shared" si="25"/>
        <v>3.75</v>
      </c>
      <c r="AJ27" s="46">
        <f t="shared" si="26"/>
        <v>10</v>
      </c>
      <c r="AK27" s="47">
        <f t="shared" si="27"/>
        <v>37.5</v>
      </c>
      <c r="AL27" s="41"/>
      <c r="AM27" s="48">
        <f t="shared" si="28"/>
        <v>0</v>
      </c>
    </row>
    <row r="28" spans="1:39" s="49" customFormat="1" ht="15">
      <c r="A28" s="50">
        <v>13</v>
      </c>
      <c r="B28" s="128" t="s">
        <v>56</v>
      </c>
      <c r="C28" s="51">
        <f>VLOOKUP(A28,Tarife!$A$2:$F$23,$C$14+1,FALSE)</f>
        <v>4.25</v>
      </c>
      <c r="D28" s="50">
        <v>5</v>
      </c>
      <c r="E28" s="40">
        <f t="shared" si="13"/>
        <v>21.25</v>
      </c>
      <c r="F28" s="52">
        <v>1</v>
      </c>
      <c r="G28" s="40">
        <f t="shared" si="14"/>
        <v>4.25</v>
      </c>
      <c r="H28" s="52">
        <f t="shared" si="0"/>
        <v>0</v>
      </c>
      <c r="I28" s="40">
        <f t="shared" si="15"/>
        <v>0</v>
      </c>
      <c r="J28" s="52">
        <f t="shared" si="1"/>
        <v>0</v>
      </c>
      <c r="K28" s="40">
        <f t="shared" si="15"/>
        <v>0</v>
      </c>
      <c r="L28" s="52">
        <f t="shared" si="2"/>
        <v>0</v>
      </c>
      <c r="M28" s="40">
        <f t="shared" si="3"/>
        <v>0</v>
      </c>
      <c r="N28" s="52">
        <f t="shared" si="4"/>
        <v>0</v>
      </c>
      <c r="O28" s="40">
        <f t="shared" si="5"/>
        <v>0</v>
      </c>
      <c r="P28" s="52">
        <f t="shared" si="6"/>
        <v>0</v>
      </c>
      <c r="Q28" s="40">
        <f t="shared" si="7"/>
        <v>0</v>
      </c>
      <c r="R28" s="42">
        <f t="shared" si="16"/>
        <v>6</v>
      </c>
      <c r="S28" s="43">
        <f t="shared" si="17"/>
        <v>25.5</v>
      </c>
      <c r="T28" s="52">
        <f t="shared" si="30"/>
        <v>0</v>
      </c>
      <c r="U28" s="40">
        <f t="shared" si="18"/>
        <v>0</v>
      </c>
      <c r="V28" s="52">
        <f t="shared" si="29"/>
        <v>0</v>
      </c>
      <c r="W28" s="40">
        <f t="shared" si="19"/>
        <v>0</v>
      </c>
      <c r="X28" s="52">
        <f t="shared" si="20"/>
        <v>0</v>
      </c>
      <c r="Y28" s="40">
        <f t="shared" si="21"/>
        <v>0</v>
      </c>
      <c r="Z28" s="52">
        <f t="shared" si="8"/>
        <v>0</v>
      </c>
      <c r="AA28" s="40">
        <f t="shared" si="21"/>
        <v>0</v>
      </c>
      <c r="AB28" s="52">
        <f t="shared" si="9"/>
        <v>0</v>
      </c>
      <c r="AC28" s="40">
        <f t="shared" si="10"/>
        <v>0</v>
      </c>
      <c r="AD28" s="52">
        <f t="shared" si="11"/>
        <v>0</v>
      </c>
      <c r="AE28" s="40">
        <f t="shared" si="12"/>
        <v>0</v>
      </c>
      <c r="AF28" s="52">
        <f t="shared" si="22"/>
        <v>0</v>
      </c>
      <c r="AG28" s="40">
        <f t="shared" si="23"/>
        <v>0</v>
      </c>
      <c r="AH28" s="44">
        <f t="shared" si="24"/>
        <v>0</v>
      </c>
      <c r="AI28" s="45">
        <f t="shared" si="25"/>
        <v>0</v>
      </c>
      <c r="AJ28" s="46">
        <f t="shared" si="26"/>
        <v>6</v>
      </c>
      <c r="AK28" s="47">
        <f t="shared" si="27"/>
        <v>25.5</v>
      </c>
      <c r="AL28" s="52"/>
      <c r="AM28" s="48">
        <f t="shared" si="28"/>
        <v>0</v>
      </c>
    </row>
    <row r="29" spans="1:39" s="49" customFormat="1" ht="15">
      <c r="A29" s="38">
        <v>14</v>
      </c>
      <c r="B29" s="127" t="s">
        <v>57</v>
      </c>
      <c r="C29" s="39">
        <f>VLOOKUP(A29,Tarife!$A$2:$F$23,$C$14+1,FALSE)</f>
        <v>4.75</v>
      </c>
      <c r="D29" s="38">
        <v>2</v>
      </c>
      <c r="E29" s="40">
        <f t="shared" si="13"/>
        <v>9.5</v>
      </c>
      <c r="F29" s="41">
        <f aca="true" t="shared" si="31" ref="F29:F36">SUM(F62,F95,F128)</f>
        <v>0</v>
      </c>
      <c r="G29" s="40">
        <f t="shared" si="14"/>
        <v>0</v>
      </c>
      <c r="H29" s="41">
        <f t="shared" si="0"/>
        <v>0</v>
      </c>
      <c r="I29" s="40">
        <f t="shared" si="15"/>
        <v>0</v>
      </c>
      <c r="J29" s="41">
        <f t="shared" si="1"/>
        <v>0</v>
      </c>
      <c r="K29" s="40">
        <f t="shared" si="15"/>
        <v>0</v>
      </c>
      <c r="L29" s="41">
        <f t="shared" si="2"/>
        <v>0</v>
      </c>
      <c r="M29" s="40">
        <f t="shared" si="3"/>
        <v>0</v>
      </c>
      <c r="N29" s="41">
        <f t="shared" si="4"/>
        <v>0</v>
      </c>
      <c r="O29" s="40">
        <f t="shared" si="5"/>
        <v>0</v>
      </c>
      <c r="P29" s="41">
        <f t="shared" si="6"/>
        <v>0</v>
      </c>
      <c r="Q29" s="40">
        <f t="shared" si="7"/>
        <v>0</v>
      </c>
      <c r="R29" s="42">
        <f t="shared" si="16"/>
        <v>2</v>
      </c>
      <c r="S29" s="43">
        <f t="shared" si="17"/>
        <v>9.5</v>
      </c>
      <c r="T29" s="41">
        <f t="shared" si="30"/>
        <v>0</v>
      </c>
      <c r="U29" s="40">
        <f t="shared" si="18"/>
        <v>0</v>
      </c>
      <c r="V29" s="41">
        <f t="shared" si="29"/>
        <v>0</v>
      </c>
      <c r="W29" s="40">
        <f t="shared" si="19"/>
        <v>0</v>
      </c>
      <c r="X29" s="41">
        <f t="shared" si="20"/>
        <v>0</v>
      </c>
      <c r="Y29" s="40">
        <f t="shared" si="21"/>
        <v>0</v>
      </c>
      <c r="Z29" s="41">
        <f t="shared" si="8"/>
        <v>0</v>
      </c>
      <c r="AA29" s="40">
        <f t="shared" si="21"/>
        <v>0</v>
      </c>
      <c r="AB29" s="41">
        <f t="shared" si="9"/>
        <v>0</v>
      </c>
      <c r="AC29" s="40">
        <f t="shared" si="10"/>
        <v>0</v>
      </c>
      <c r="AD29" s="41">
        <f t="shared" si="11"/>
        <v>0</v>
      </c>
      <c r="AE29" s="40">
        <f t="shared" si="12"/>
        <v>0</v>
      </c>
      <c r="AF29" s="41">
        <f t="shared" si="22"/>
        <v>0</v>
      </c>
      <c r="AG29" s="40">
        <f t="shared" si="23"/>
        <v>0</v>
      </c>
      <c r="AH29" s="44">
        <f t="shared" si="24"/>
        <v>0</v>
      </c>
      <c r="AI29" s="45">
        <f t="shared" si="25"/>
        <v>0</v>
      </c>
      <c r="AJ29" s="46">
        <f t="shared" si="26"/>
        <v>2</v>
      </c>
      <c r="AK29" s="47">
        <f t="shared" si="27"/>
        <v>9.5</v>
      </c>
      <c r="AL29" s="41"/>
      <c r="AM29" s="48">
        <f t="shared" si="28"/>
        <v>0</v>
      </c>
    </row>
    <row r="30" spans="1:39" s="49" customFormat="1" ht="15">
      <c r="A30" s="50">
        <v>15</v>
      </c>
      <c r="B30" s="128" t="s">
        <v>58</v>
      </c>
      <c r="C30" s="51">
        <f>VLOOKUP(A30,Tarife!$A$2:$F$23,$C$14+1,FALSE)</f>
        <v>5.25</v>
      </c>
      <c r="D30" s="50">
        <v>7</v>
      </c>
      <c r="E30" s="40">
        <f t="shared" si="13"/>
        <v>36.75</v>
      </c>
      <c r="F30" s="52">
        <v>4</v>
      </c>
      <c r="G30" s="40">
        <f t="shared" si="14"/>
        <v>21</v>
      </c>
      <c r="H30" s="52">
        <f t="shared" si="0"/>
        <v>0</v>
      </c>
      <c r="I30" s="40">
        <f t="shared" si="15"/>
        <v>0</v>
      </c>
      <c r="J30" s="52">
        <f t="shared" si="1"/>
        <v>0</v>
      </c>
      <c r="K30" s="40">
        <f t="shared" si="15"/>
        <v>0</v>
      </c>
      <c r="L30" s="52">
        <f t="shared" si="2"/>
        <v>0</v>
      </c>
      <c r="M30" s="40">
        <f t="shared" si="3"/>
        <v>0</v>
      </c>
      <c r="N30" s="52">
        <f t="shared" si="4"/>
        <v>0</v>
      </c>
      <c r="O30" s="40">
        <f t="shared" si="5"/>
        <v>0</v>
      </c>
      <c r="P30" s="52">
        <f t="shared" si="6"/>
        <v>0</v>
      </c>
      <c r="Q30" s="40">
        <f t="shared" si="7"/>
        <v>0</v>
      </c>
      <c r="R30" s="42">
        <f t="shared" si="16"/>
        <v>11</v>
      </c>
      <c r="S30" s="43">
        <f t="shared" si="17"/>
        <v>57.75</v>
      </c>
      <c r="T30" s="52">
        <f t="shared" si="30"/>
        <v>0</v>
      </c>
      <c r="U30" s="40">
        <f t="shared" si="18"/>
        <v>0</v>
      </c>
      <c r="V30" s="52">
        <f t="shared" si="29"/>
        <v>0</v>
      </c>
      <c r="W30" s="40">
        <f t="shared" si="19"/>
        <v>0</v>
      </c>
      <c r="X30" s="52">
        <f t="shared" si="20"/>
        <v>0</v>
      </c>
      <c r="Y30" s="40">
        <f t="shared" si="21"/>
        <v>0</v>
      </c>
      <c r="Z30" s="52">
        <f t="shared" si="8"/>
        <v>0</v>
      </c>
      <c r="AA30" s="40">
        <f t="shared" si="21"/>
        <v>0</v>
      </c>
      <c r="AB30" s="52">
        <f t="shared" si="9"/>
        <v>0</v>
      </c>
      <c r="AC30" s="40">
        <f t="shared" si="10"/>
        <v>0</v>
      </c>
      <c r="AD30" s="52">
        <f t="shared" si="11"/>
        <v>0</v>
      </c>
      <c r="AE30" s="40">
        <f t="shared" si="12"/>
        <v>0</v>
      </c>
      <c r="AF30" s="52">
        <f t="shared" si="22"/>
        <v>0</v>
      </c>
      <c r="AG30" s="40">
        <f t="shared" si="23"/>
        <v>0</v>
      </c>
      <c r="AH30" s="44">
        <f t="shared" si="24"/>
        <v>0</v>
      </c>
      <c r="AI30" s="45">
        <f t="shared" si="25"/>
        <v>0</v>
      </c>
      <c r="AJ30" s="46">
        <f t="shared" si="26"/>
        <v>11</v>
      </c>
      <c r="AK30" s="47">
        <f t="shared" si="27"/>
        <v>57.75</v>
      </c>
      <c r="AL30" s="52"/>
      <c r="AM30" s="48">
        <f t="shared" si="28"/>
        <v>0</v>
      </c>
    </row>
    <row r="31" spans="1:39" s="49" customFormat="1" ht="15">
      <c r="A31" s="38">
        <v>16</v>
      </c>
      <c r="B31" s="127" t="s">
        <v>59</v>
      </c>
      <c r="C31" s="39">
        <f>VLOOKUP(A31,Tarife!$A$2:$F$23,$C$14+1,FALSE)</f>
        <v>5.8</v>
      </c>
      <c r="D31" s="38">
        <v>1</v>
      </c>
      <c r="E31" s="40">
        <f t="shared" si="13"/>
        <v>5.8</v>
      </c>
      <c r="F31" s="41">
        <f t="shared" si="31"/>
        <v>0</v>
      </c>
      <c r="G31" s="40">
        <f t="shared" si="14"/>
        <v>0</v>
      </c>
      <c r="H31" s="41">
        <f t="shared" si="0"/>
        <v>0</v>
      </c>
      <c r="I31" s="40">
        <f t="shared" si="15"/>
        <v>0</v>
      </c>
      <c r="J31" s="41">
        <f t="shared" si="1"/>
        <v>0</v>
      </c>
      <c r="K31" s="40">
        <f t="shared" si="15"/>
        <v>0</v>
      </c>
      <c r="L31" s="41">
        <f t="shared" si="2"/>
        <v>0</v>
      </c>
      <c r="M31" s="40">
        <f t="shared" si="3"/>
        <v>0</v>
      </c>
      <c r="N31" s="41">
        <f t="shared" si="4"/>
        <v>0</v>
      </c>
      <c r="O31" s="40">
        <f t="shared" si="5"/>
        <v>0</v>
      </c>
      <c r="P31" s="41">
        <f t="shared" si="6"/>
        <v>0</v>
      </c>
      <c r="Q31" s="40">
        <f t="shared" si="7"/>
        <v>0</v>
      </c>
      <c r="R31" s="42">
        <f t="shared" si="16"/>
        <v>1</v>
      </c>
      <c r="S31" s="43">
        <f t="shared" si="17"/>
        <v>5.8</v>
      </c>
      <c r="T31" s="41">
        <f t="shared" si="30"/>
        <v>0</v>
      </c>
      <c r="U31" s="40">
        <f t="shared" si="18"/>
        <v>0</v>
      </c>
      <c r="V31" s="41">
        <f t="shared" si="29"/>
        <v>0</v>
      </c>
      <c r="W31" s="40">
        <f t="shared" si="19"/>
        <v>0</v>
      </c>
      <c r="X31" s="41">
        <f t="shared" si="20"/>
        <v>0</v>
      </c>
      <c r="Y31" s="40">
        <f t="shared" si="21"/>
        <v>0</v>
      </c>
      <c r="Z31" s="41">
        <f t="shared" si="8"/>
        <v>0</v>
      </c>
      <c r="AA31" s="40">
        <f t="shared" si="21"/>
        <v>0</v>
      </c>
      <c r="AB31" s="41">
        <f t="shared" si="9"/>
        <v>0</v>
      </c>
      <c r="AC31" s="40">
        <f t="shared" si="10"/>
        <v>0</v>
      </c>
      <c r="AD31" s="41">
        <f t="shared" si="11"/>
        <v>0</v>
      </c>
      <c r="AE31" s="40">
        <f t="shared" si="12"/>
        <v>0</v>
      </c>
      <c r="AF31" s="41">
        <f t="shared" si="22"/>
        <v>0</v>
      </c>
      <c r="AG31" s="40">
        <f t="shared" si="23"/>
        <v>0</v>
      </c>
      <c r="AH31" s="44">
        <f t="shared" si="24"/>
        <v>0</v>
      </c>
      <c r="AI31" s="45">
        <f t="shared" si="25"/>
        <v>0</v>
      </c>
      <c r="AJ31" s="46">
        <f t="shared" si="26"/>
        <v>1</v>
      </c>
      <c r="AK31" s="47">
        <f t="shared" si="27"/>
        <v>5.8</v>
      </c>
      <c r="AL31" s="41"/>
      <c r="AM31" s="48">
        <f t="shared" si="28"/>
        <v>0</v>
      </c>
    </row>
    <row r="32" spans="1:39" s="49" customFormat="1" ht="15">
      <c r="A32" s="50">
        <v>17</v>
      </c>
      <c r="B32" s="128" t="s">
        <v>60</v>
      </c>
      <c r="C32" s="51">
        <f>VLOOKUP(A32,Tarife!$A$2:$F$23,$C$14+1,FALSE)</f>
        <v>6.4</v>
      </c>
      <c r="D32" s="50">
        <f>SUM(D65,D98,D131)</f>
        <v>0</v>
      </c>
      <c r="E32" s="40">
        <f t="shared" si="13"/>
        <v>0</v>
      </c>
      <c r="F32" s="52">
        <f t="shared" si="31"/>
        <v>0</v>
      </c>
      <c r="G32" s="40">
        <f t="shared" si="14"/>
        <v>0</v>
      </c>
      <c r="H32" s="52">
        <f t="shared" si="0"/>
        <v>0</v>
      </c>
      <c r="I32" s="40">
        <f t="shared" si="15"/>
        <v>0</v>
      </c>
      <c r="J32" s="52">
        <f t="shared" si="1"/>
        <v>0</v>
      </c>
      <c r="K32" s="40">
        <f t="shared" si="15"/>
        <v>0</v>
      </c>
      <c r="L32" s="52">
        <f t="shared" si="2"/>
        <v>0</v>
      </c>
      <c r="M32" s="40">
        <f t="shared" si="3"/>
        <v>0</v>
      </c>
      <c r="N32" s="52">
        <f t="shared" si="4"/>
        <v>0</v>
      </c>
      <c r="O32" s="40">
        <f t="shared" si="5"/>
        <v>0</v>
      </c>
      <c r="P32" s="52">
        <f t="shared" si="6"/>
        <v>0</v>
      </c>
      <c r="Q32" s="40">
        <f t="shared" si="7"/>
        <v>0</v>
      </c>
      <c r="R32" s="42">
        <f t="shared" si="16"/>
        <v>0</v>
      </c>
      <c r="S32" s="43">
        <f t="shared" si="17"/>
        <v>0</v>
      </c>
      <c r="T32" s="52">
        <f t="shared" si="30"/>
        <v>0</v>
      </c>
      <c r="U32" s="40">
        <f t="shared" si="18"/>
        <v>0</v>
      </c>
      <c r="V32" s="52">
        <f t="shared" si="29"/>
        <v>0</v>
      </c>
      <c r="W32" s="40">
        <f t="shared" si="19"/>
        <v>0</v>
      </c>
      <c r="X32" s="52">
        <f t="shared" si="20"/>
        <v>0</v>
      </c>
      <c r="Y32" s="40">
        <f t="shared" si="21"/>
        <v>0</v>
      </c>
      <c r="Z32" s="52">
        <f t="shared" si="8"/>
        <v>0</v>
      </c>
      <c r="AA32" s="40">
        <f t="shared" si="21"/>
        <v>0</v>
      </c>
      <c r="AB32" s="52">
        <f t="shared" si="9"/>
        <v>0</v>
      </c>
      <c r="AC32" s="40">
        <f t="shared" si="10"/>
        <v>0</v>
      </c>
      <c r="AD32" s="52">
        <f t="shared" si="11"/>
        <v>0</v>
      </c>
      <c r="AE32" s="40">
        <f t="shared" si="12"/>
        <v>0</v>
      </c>
      <c r="AF32" s="52">
        <f t="shared" si="22"/>
        <v>0</v>
      </c>
      <c r="AG32" s="40">
        <f t="shared" si="23"/>
        <v>0</v>
      </c>
      <c r="AH32" s="44">
        <f t="shared" si="24"/>
        <v>0</v>
      </c>
      <c r="AI32" s="45">
        <f t="shared" si="25"/>
        <v>0</v>
      </c>
      <c r="AJ32" s="46">
        <f t="shared" si="26"/>
        <v>0</v>
      </c>
      <c r="AK32" s="47">
        <f t="shared" si="27"/>
        <v>0</v>
      </c>
      <c r="AL32" s="52"/>
      <c r="AM32" s="48">
        <f t="shared" si="28"/>
        <v>0</v>
      </c>
    </row>
    <row r="33" spans="1:39" s="49" customFormat="1" ht="15">
      <c r="A33" s="38">
        <v>18</v>
      </c>
      <c r="B33" s="127" t="s">
        <v>61</v>
      </c>
      <c r="C33" s="39">
        <f>VLOOKUP(A33,Tarife!$A$2:$F$23,$C$14+1,FALSE)</f>
        <v>7</v>
      </c>
      <c r="D33" s="38">
        <f>SUM(D66,D99,D132)</f>
        <v>0</v>
      </c>
      <c r="E33" s="40">
        <f t="shared" si="13"/>
        <v>0</v>
      </c>
      <c r="F33" s="41">
        <f t="shared" si="31"/>
        <v>0</v>
      </c>
      <c r="G33" s="40">
        <f t="shared" si="14"/>
        <v>0</v>
      </c>
      <c r="H33" s="41">
        <f t="shared" si="0"/>
        <v>0</v>
      </c>
      <c r="I33" s="40">
        <f t="shared" si="15"/>
        <v>0</v>
      </c>
      <c r="J33" s="41">
        <f t="shared" si="1"/>
        <v>0</v>
      </c>
      <c r="K33" s="40">
        <f t="shared" si="15"/>
        <v>0</v>
      </c>
      <c r="L33" s="41">
        <f t="shared" si="2"/>
        <v>0</v>
      </c>
      <c r="M33" s="40">
        <f t="shared" si="3"/>
        <v>0</v>
      </c>
      <c r="N33" s="41">
        <f t="shared" si="4"/>
        <v>0</v>
      </c>
      <c r="O33" s="40">
        <f t="shared" si="5"/>
        <v>0</v>
      </c>
      <c r="P33" s="41">
        <f t="shared" si="6"/>
        <v>0</v>
      </c>
      <c r="Q33" s="40">
        <f t="shared" si="7"/>
        <v>0</v>
      </c>
      <c r="R33" s="42">
        <f t="shared" si="16"/>
        <v>0</v>
      </c>
      <c r="S33" s="43">
        <f t="shared" si="17"/>
        <v>0</v>
      </c>
      <c r="T33" s="41">
        <f t="shared" si="30"/>
        <v>0</v>
      </c>
      <c r="U33" s="40">
        <f t="shared" si="18"/>
        <v>0</v>
      </c>
      <c r="V33" s="41">
        <f t="shared" si="29"/>
        <v>0</v>
      </c>
      <c r="W33" s="40">
        <f t="shared" si="19"/>
        <v>0</v>
      </c>
      <c r="X33" s="41">
        <f t="shared" si="20"/>
        <v>0</v>
      </c>
      <c r="Y33" s="40">
        <f t="shared" si="21"/>
        <v>0</v>
      </c>
      <c r="Z33" s="41">
        <f t="shared" si="8"/>
        <v>0</v>
      </c>
      <c r="AA33" s="40">
        <f t="shared" si="21"/>
        <v>0</v>
      </c>
      <c r="AB33" s="41">
        <f t="shared" si="9"/>
        <v>0</v>
      </c>
      <c r="AC33" s="40">
        <f t="shared" si="10"/>
        <v>0</v>
      </c>
      <c r="AD33" s="41">
        <f t="shared" si="11"/>
        <v>0</v>
      </c>
      <c r="AE33" s="40">
        <f t="shared" si="12"/>
        <v>0</v>
      </c>
      <c r="AF33" s="41">
        <f t="shared" si="22"/>
        <v>0</v>
      </c>
      <c r="AG33" s="40">
        <f t="shared" si="23"/>
        <v>0</v>
      </c>
      <c r="AH33" s="44">
        <f t="shared" si="24"/>
        <v>0</v>
      </c>
      <c r="AI33" s="45">
        <f t="shared" si="25"/>
        <v>0</v>
      </c>
      <c r="AJ33" s="46">
        <f t="shared" si="26"/>
        <v>0</v>
      </c>
      <c r="AK33" s="47">
        <f t="shared" si="27"/>
        <v>0</v>
      </c>
      <c r="AL33" s="41"/>
      <c r="AM33" s="48">
        <f t="shared" si="28"/>
        <v>0</v>
      </c>
    </row>
    <row r="34" spans="1:39" s="49" customFormat="1" ht="15">
      <c r="A34" s="50">
        <v>19</v>
      </c>
      <c r="B34" s="128" t="s">
        <v>62</v>
      </c>
      <c r="C34" s="51">
        <f>VLOOKUP(A34,Tarife!$A$2:$F$23,$C$14+1,FALSE)</f>
        <v>7.6</v>
      </c>
      <c r="D34" s="50">
        <f>SUM(D67,D100,D133)</f>
        <v>0</v>
      </c>
      <c r="E34" s="40">
        <f t="shared" si="13"/>
        <v>0</v>
      </c>
      <c r="F34" s="52">
        <f t="shared" si="31"/>
        <v>0</v>
      </c>
      <c r="G34" s="40">
        <f t="shared" si="14"/>
        <v>0</v>
      </c>
      <c r="H34" s="52">
        <f t="shared" si="0"/>
        <v>0</v>
      </c>
      <c r="I34" s="40">
        <f t="shared" si="15"/>
        <v>0</v>
      </c>
      <c r="J34" s="52">
        <f t="shared" si="1"/>
        <v>0</v>
      </c>
      <c r="K34" s="40">
        <f t="shared" si="15"/>
        <v>0</v>
      </c>
      <c r="L34" s="52">
        <f t="shared" si="2"/>
        <v>0</v>
      </c>
      <c r="M34" s="40">
        <f t="shared" si="3"/>
        <v>0</v>
      </c>
      <c r="N34" s="52">
        <f t="shared" si="4"/>
        <v>0</v>
      </c>
      <c r="O34" s="40">
        <f t="shared" si="5"/>
        <v>0</v>
      </c>
      <c r="P34" s="52">
        <f t="shared" si="6"/>
        <v>0</v>
      </c>
      <c r="Q34" s="40">
        <f t="shared" si="7"/>
        <v>0</v>
      </c>
      <c r="R34" s="42">
        <f t="shared" si="16"/>
        <v>0</v>
      </c>
      <c r="S34" s="43">
        <f t="shared" si="17"/>
        <v>0</v>
      </c>
      <c r="T34" s="52">
        <f t="shared" si="30"/>
        <v>0</v>
      </c>
      <c r="U34" s="40">
        <f>$C34*T34</f>
        <v>0</v>
      </c>
      <c r="V34" s="52">
        <f t="shared" si="29"/>
        <v>0</v>
      </c>
      <c r="W34" s="40">
        <f t="shared" si="19"/>
        <v>0</v>
      </c>
      <c r="X34" s="52">
        <f t="shared" si="20"/>
        <v>0</v>
      </c>
      <c r="Y34" s="40">
        <f>$C34*X34</f>
        <v>0</v>
      </c>
      <c r="Z34" s="52">
        <f t="shared" si="8"/>
        <v>0</v>
      </c>
      <c r="AA34" s="40">
        <f>$C34*Z34</f>
        <v>0</v>
      </c>
      <c r="AB34" s="52">
        <f t="shared" si="9"/>
        <v>0</v>
      </c>
      <c r="AC34" s="40">
        <f t="shared" si="10"/>
        <v>0</v>
      </c>
      <c r="AD34" s="52">
        <f t="shared" si="11"/>
        <v>0</v>
      </c>
      <c r="AE34" s="40">
        <f t="shared" si="12"/>
        <v>0</v>
      </c>
      <c r="AF34" s="52">
        <f t="shared" si="22"/>
        <v>0</v>
      </c>
      <c r="AG34" s="40">
        <f t="shared" si="23"/>
        <v>0</v>
      </c>
      <c r="AH34" s="44">
        <f t="shared" si="24"/>
        <v>0</v>
      </c>
      <c r="AI34" s="45">
        <f t="shared" si="25"/>
        <v>0</v>
      </c>
      <c r="AJ34" s="46">
        <f t="shared" si="26"/>
        <v>0</v>
      </c>
      <c r="AK34" s="47">
        <f t="shared" si="27"/>
        <v>0</v>
      </c>
      <c r="AL34" s="52"/>
      <c r="AM34" s="48">
        <f t="shared" si="28"/>
        <v>0</v>
      </c>
    </row>
    <row r="35" spans="1:39" s="49" customFormat="1" ht="15">
      <c r="A35" s="38">
        <v>20</v>
      </c>
      <c r="B35" s="127" t="s">
        <v>63</v>
      </c>
      <c r="C35" s="39">
        <f>VLOOKUP(A35,Tarife!$A$2:$F$23,$C$14+1,FALSE)</f>
        <v>8.3</v>
      </c>
      <c r="D35" s="53">
        <f>SUM(D68,D101,D134)</f>
        <v>0</v>
      </c>
      <c r="E35" s="40">
        <f t="shared" si="13"/>
        <v>0</v>
      </c>
      <c r="F35" s="54">
        <f t="shared" si="31"/>
        <v>0</v>
      </c>
      <c r="G35" s="40">
        <f t="shared" si="14"/>
        <v>0</v>
      </c>
      <c r="H35" s="54">
        <f t="shared" si="0"/>
        <v>0</v>
      </c>
      <c r="I35" s="40">
        <f t="shared" si="15"/>
        <v>0</v>
      </c>
      <c r="J35" s="54">
        <f t="shared" si="1"/>
        <v>0</v>
      </c>
      <c r="K35" s="40">
        <f t="shared" si="15"/>
        <v>0</v>
      </c>
      <c r="L35" s="54">
        <f t="shared" si="2"/>
        <v>0</v>
      </c>
      <c r="M35" s="40">
        <f t="shared" si="3"/>
        <v>0</v>
      </c>
      <c r="N35" s="54">
        <f t="shared" si="4"/>
        <v>0</v>
      </c>
      <c r="O35" s="40">
        <f t="shared" si="5"/>
        <v>0</v>
      </c>
      <c r="P35" s="54">
        <f t="shared" si="6"/>
        <v>0</v>
      </c>
      <c r="Q35" s="40">
        <f t="shared" si="7"/>
        <v>0</v>
      </c>
      <c r="R35" s="42">
        <f t="shared" si="16"/>
        <v>0</v>
      </c>
      <c r="S35" s="43">
        <f t="shared" si="17"/>
        <v>0</v>
      </c>
      <c r="T35" s="54">
        <f t="shared" si="30"/>
        <v>0</v>
      </c>
      <c r="U35" s="40">
        <f>$C35*T35</f>
        <v>0</v>
      </c>
      <c r="V35" s="54">
        <f t="shared" si="29"/>
        <v>0</v>
      </c>
      <c r="W35" s="40">
        <f t="shared" si="19"/>
        <v>0</v>
      </c>
      <c r="X35" s="54">
        <f t="shared" si="20"/>
        <v>0</v>
      </c>
      <c r="Y35" s="40">
        <f>$C35*X35</f>
        <v>0</v>
      </c>
      <c r="Z35" s="54">
        <f t="shared" si="8"/>
        <v>0</v>
      </c>
      <c r="AA35" s="40">
        <f>$C35*Z35</f>
        <v>0</v>
      </c>
      <c r="AB35" s="54">
        <f t="shared" si="9"/>
        <v>0</v>
      </c>
      <c r="AC35" s="40">
        <f t="shared" si="10"/>
        <v>0</v>
      </c>
      <c r="AD35" s="54">
        <f t="shared" si="11"/>
        <v>0</v>
      </c>
      <c r="AE35" s="40">
        <f t="shared" si="12"/>
        <v>0</v>
      </c>
      <c r="AF35" s="54">
        <f t="shared" si="22"/>
        <v>0</v>
      </c>
      <c r="AG35" s="40">
        <f t="shared" si="23"/>
        <v>0</v>
      </c>
      <c r="AH35" s="44">
        <f t="shared" si="24"/>
        <v>0</v>
      </c>
      <c r="AI35" s="45">
        <f t="shared" si="25"/>
        <v>0</v>
      </c>
      <c r="AJ35" s="46">
        <f>SUM(R35,AH35)</f>
        <v>0</v>
      </c>
      <c r="AK35" s="47">
        <f>SUM(S35,AI35)</f>
        <v>0</v>
      </c>
      <c r="AL35" s="54"/>
      <c r="AM35" s="48">
        <f t="shared" si="28"/>
        <v>0</v>
      </c>
    </row>
    <row r="36" spans="1:39" s="49" customFormat="1" ht="15.75" thickBot="1">
      <c r="A36" s="55">
        <v>21</v>
      </c>
      <c r="B36" s="129" t="s">
        <v>64</v>
      </c>
      <c r="C36" s="58">
        <f>VLOOKUP(A36,Tarife!$A$2:$F$23,$C$14+1,FALSE)</f>
        <v>9.1</v>
      </c>
      <c r="D36" s="55">
        <f>SUM(D69,D102,D135)</f>
        <v>0</v>
      </c>
      <c r="E36" s="59">
        <f t="shared" si="13"/>
        <v>0</v>
      </c>
      <c r="F36" s="56">
        <f t="shared" si="31"/>
        <v>0</v>
      </c>
      <c r="G36" s="60">
        <f t="shared" si="14"/>
        <v>0</v>
      </c>
      <c r="H36" s="56">
        <f t="shared" si="0"/>
        <v>0</v>
      </c>
      <c r="I36" s="60">
        <f>$C36*H36</f>
        <v>0</v>
      </c>
      <c r="J36" s="56">
        <f t="shared" si="1"/>
        <v>0</v>
      </c>
      <c r="K36" s="60">
        <f>$C36*J36</f>
        <v>0</v>
      </c>
      <c r="L36" s="56">
        <f t="shared" si="2"/>
        <v>0</v>
      </c>
      <c r="M36" s="60">
        <f t="shared" si="3"/>
        <v>0</v>
      </c>
      <c r="N36" s="56">
        <f t="shared" si="4"/>
        <v>0</v>
      </c>
      <c r="O36" s="60">
        <f t="shared" si="5"/>
        <v>0</v>
      </c>
      <c r="P36" s="56">
        <f t="shared" si="6"/>
        <v>0</v>
      </c>
      <c r="Q36" s="60">
        <f t="shared" si="7"/>
        <v>0</v>
      </c>
      <c r="R36" s="61">
        <f t="shared" si="16"/>
        <v>0</v>
      </c>
      <c r="S36" s="62">
        <f t="shared" si="17"/>
        <v>0</v>
      </c>
      <c r="T36" s="56">
        <f t="shared" si="30"/>
        <v>0</v>
      </c>
      <c r="U36" s="60">
        <f>$C36*T36</f>
        <v>0</v>
      </c>
      <c r="V36" s="56">
        <f t="shared" si="29"/>
        <v>0</v>
      </c>
      <c r="W36" s="60">
        <f t="shared" si="19"/>
        <v>0</v>
      </c>
      <c r="X36" s="56">
        <f t="shared" si="20"/>
        <v>0</v>
      </c>
      <c r="Y36" s="60">
        <f>$C36*X36</f>
        <v>0</v>
      </c>
      <c r="Z36" s="56">
        <f t="shared" si="8"/>
        <v>0</v>
      </c>
      <c r="AA36" s="60">
        <f>$C36*Z36</f>
        <v>0</v>
      </c>
      <c r="AB36" s="56">
        <f t="shared" si="9"/>
        <v>0</v>
      </c>
      <c r="AC36" s="60">
        <f t="shared" si="10"/>
        <v>0</v>
      </c>
      <c r="AD36" s="56">
        <f t="shared" si="11"/>
        <v>0</v>
      </c>
      <c r="AE36" s="60">
        <f t="shared" si="12"/>
        <v>0</v>
      </c>
      <c r="AF36" s="56">
        <f t="shared" si="22"/>
        <v>0</v>
      </c>
      <c r="AG36" s="60">
        <f t="shared" si="23"/>
        <v>0</v>
      </c>
      <c r="AH36" s="63">
        <f t="shared" si="24"/>
        <v>0</v>
      </c>
      <c r="AI36" s="64">
        <f>SUM(U36,W36,Y36,AA36,AC36,AE36,AG36)</f>
        <v>0</v>
      </c>
      <c r="AJ36" s="65">
        <f>SUM(R36,AH36)</f>
        <v>0</v>
      </c>
      <c r="AK36" s="66">
        <f>SUM(S36,AI36)</f>
        <v>0</v>
      </c>
      <c r="AL36" s="56"/>
      <c r="AM36" s="67">
        <f t="shared" si="28"/>
        <v>0</v>
      </c>
    </row>
    <row r="37" spans="1:40" s="49" customFormat="1" ht="27.75" customHeight="1">
      <c r="A37" s="71" t="s">
        <v>66</v>
      </c>
      <c r="B37" s="130"/>
      <c r="C37" s="76"/>
      <c r="D37" s="74">
        <f>SUM(D15:D36)</f>
        <v>130</v>
      </c>
      <c r="E37" s="72">
        <f>SUM(E15:E36)</f>
        <v>226.85000000000002</v>
      </c>
      <c r="F37" s="72">
        <f aca="true" t="shared" si="32" ref="F37:AI37">SUM(F15:F36)</f>
        <v>126</v>
      </c>
      <c r="G37" s="72">
        <f t="shared" si="32"/>
        <v>107.6</v>
      </c>
      <c r="H37" s="72">
        <f t="shared" si="32"/>
        <v>0</v>
      </c>
      <c r="I37" s="72">
        <f t="shared" si="32"/>
        <v>0</v>
      </c>
      <c r="J37" s="72">
        <f aca="true" t="shared" si="33" ref="J37:R37">SUM(J15:J36)</f>
        <v>0</v>
      </c>
      <c r="K37" s="72">
        <f t="shared" si="33"/>
        <v>0</v>
      </c>
      <c r="L37" s="72">
        <f t="shared" si="33"/>
        <v>0</v>
      </c>
      <c r="M37" s="72">
        <f t="shared" si="33"/>
        <v>0</v>
      </c>
      <c r="N37" s="72">
        <f t="shared" si="33"/>
        <v>0</v>
      </c>
      <c r="O37" s="72">
        <f t="shared" si="33"/>
        <v>0</v>
      </c>
      <c r="P37" s="72">
        <f t="shared" si="33"/>
        <v>0</v>
      </c>
      <c r="Q37" s="106">
        <f t="shared" si="33"/>
        <v>0</v>
      </c>
      <c r="R37" s="108">
        <f t="shared" si="33"/>
        <v>256</v>
      </c>
      <c r="S37" s="109">
        <f t="shared" si="32"/>
        <v>334.45</v>
      </c>
      <c r="T37" s="74">
        <f t="shared" si="32"/>
        <v>87</v>
      </c>
      <c r="U37" s="72">
        <f t="shared" si="32"/>
        <v>74.8</v>
      </c>
      <c r="V37" s="72">
        <f t="shared" si="32"/>
        <v>31</v>
      </c>
      <c r="W37" s="72">
        <f t="shared" si="32"/>
        <v>21.2</v>
      </c>
      <c r="X37" s="72">
        <f t="shared" si="32"/>
        <v>6</v>
      </c>
      <c r="Y37" s="72">
        <f t="shared" si="32"/>
        <v>4.6</v>
      </c>
      <c r="Z37" s="72">
        <f aca="true" t="shared" si="34" ref="Z37:AE37">SUM(Z15:Z36)</f>
        <v>2</v>
      </c>
      <c r="AA37" s="72">
        <f t="shared" si="34"/>
        <v>0.4</v>
      </c>
      <c r="AB37" s="72">
        <f t="shared" si="34"/>
        <v>0</v>
      </c>
      <c r="AC37" s="72">
        <f t="shared" si="34"/>
        <v>0</v>
      </c>
      <c r="AD37" s="72">
        <f t="shared" si="34"/>
        <v>0</v>
      </c>
      <c r="AE37" s="72">
        <f t="shared" si="34"/>
        <v>0</v>
      </c>
      <c r="AF37" s="72">
        <f t="shared" si="32"/>
        <v>1</v>
      </c>
      <c r="AG37" s="106">
        <f t="shared" si="32"/>
        <v>0.1</v>
      </c>
      <c r="AH37" s="112">
        <f t="shared" si="32"/>
        <v>127</v>
      </c>
      <c r="AI37" s="118">
        <f t="shared" si="32"/>
        <v>101.1</v>
      </c>
      <c r="AJ37" s="121">
        <f>SUM(AJ15:AJ36)</f>
        <v>383</v>
      </c>
      <c r="AK37" s="113">
        <f>SUM(AK15:AK36)</f>
        <v>435.55</v>
      </c>
      <c r="AL37" s="74">
        <f>SUM(AL15:AL36)</f>
        <v>0</v>
      </c>
      <c r="AM37" s="73">
        <f>SUM(AM15:AM36)</f>
        <v>0</v>
      </c>
      <c r="AN37" s="57"/>
    </row>
    <row r="38" spans="1:40" s="49" customFormat="1" ht="15.75">
      <c r="A38" s="103" t="s">
        <v>67</v>
      </c>
      <c r="B38" s="131"/>
      <c r="C38" s="48"/>
      <c r="D38" s="105">
        <f>D37/$E11</f>
        <v>162.5</v>
      </c>
      <c r="E38" s="105">
        <f aca="true" t="shared" si="35" ref="E38:P38">E37/$E11</f>
        <v>283.5625</v>
      </c>
      <c r="F38" s="105">
        <f t="shared" si="35"/>
        <v>157.5</v>
      </c>
      <c r="G38" s="105">
        <f t="shared" si="35"/>
        <v>134.49999999999997</v>
      </c>
      <c r="H38" s="105">
        <f t="shared" si="35"/>
        <v>0</v>
      </c>
      <c r="I38" s="105">
        <f t="shared" si="35"/>
        <v>0</v>
      </c>
      <c r="J38" s="105">
        <f t="shared" si="35"/>
        <v>0</v>
      </c>
      <c r="K38" s="105">
        <f t="shared" si="35"/>
        <v>0</v>
      </c>
      <c r="L38" s="105">
        <f t="shared" si="35"/>
        <v>0</v>
      </c>
      <c r="M38" s="105">
        <f t="shared" si="35"/>
        <v>0</v>
      </c>
      <c r="N38" s="105">
        <f t="shared" si="35"/>
        <v>0</v>
      </c>
      <c r="O38" s="105">
        <f t="shared" si="35"/>
        <v>0</v>
      </c>
      <c r="P38" s="105">
        <f t="shared" si="35"/>
        <v>0</v>
      </c>
      <c r="Q38" s="105">
        <f aca="true" t="shared" si="36" ref="Q38:AM38">Q37/$E11</f>
        <v>0</v>
      </c>
      <c r="R38" s="110">
        <f t="shared" si="36"/>
        <v>320</v>
      </c>
      <c r="S38" s="104">
        <f t="shared" si="36"/>
        <v>418.06249999999994</v>
      </c>
      <c r="T38" s="105">
        <f t="shared" si="36"/>
        <v>108.75</v>
      </c>
      <c r="U38" s="105">
        <f t="shared" si="36"/>
        <v>93.49999999999999</v>
      </c>
      <c r="V38" s="105">
        <f t="shared" si="36"/>
        <v>38.75</v>
      </c>
      <c r="W38" s="105">
        <f t="shared" si="36"/>
        <v>26.499999999999996</v>
      </c>
      <c r="X38" s="105">
        <f t="shared" si="36"/>
        <v>7.5</v>
      </c>
      <c r="Y38" s="105">
        <f t="shared" si="36"/>
        <v>5.749999999999999</v>
      </c>
      <c r="Z38" s="105">
        <f t="shared" si="36"/>
        <v>2.5</v>
      </c>
      <c r="AA38" s="105">
        <f t="shared" si="36"/>
        <v>0.5</v>
      </c>
      <c r="AB38" s="105">
        <f t="shared" si="36"/>
        <v>0</v>
      </c>
      <c r="AC38" s="105">
        <f t="shared" si="36"/>
        <v>0</v>
      </c>
      <c r="AD38" s="105">
        <f t="shared" si="36"/>
        <v>0</v>
      </c>
      <c r="AE38" s="105">
        <f t="shared" si="36"/>
        <v>0</v>
      </c>
      <c r="AF38" s="105">
        <f t="shared" si="36"/>
        <v>1.25</v>
      </c>
      <c r="AG38" s="105">
        <f t="shared" si="36"/>
        <v>0.125</v>
      </c>
      <c r="AH38" s="114">
        <f t="shared" si="36"/>
        <v>158.75</v>
      </c>
      <c r="AI38" s="119">
        <f t="shared" si="36"/>
        <v>126.37499999999999</v>
      </c>
      <c r="AJ38" s="122">
        <f t="shared" si="36"/>
        <v>478.75</v>
      </c>
      <c r="AK38" s="115">
        <f t="shared" si="36"/>
        <v>544.4375</v>
      </c>
      <c r="AL38" s="105">
        <f t="shared" si="36"/>
        <v>0</v>
      </c>
      <c r="AM38" s="104">
        <f t="shared" si="36"/>
        <v>0</v>
      </c>
      <c r="AN38" s="57"/>
    </row>
    <row r="39" spans="1:40" s="49" customFormat="1" ht="16.5" thickBot="1">
      <c r="A39" s="68" t="s">
        <v>40</v>
      </c>
      <c r="B39" s="132"/>
      <c r="C39" s="77"/>
      <c r="D39" s="75">
        <f>(D37/$AJ37)*100</f>
        <v>33.94255874673629</v>
      </c>
      <c r="E39" s="69">
        <f>(E37/$AK37)*100</f>
        <v>52.08357249454713</v>
      </c>
      <c r="F39" s="69">
        <f aca="true" t="shared" si="37" ref="F39:AL39">(F37/$AJ37)*100</f>
        <v>32.89817232375979</v>
      </c>
      <c r="G39" s="69">
        <f>(G37/$AK37)*100</f>
        <v>24.70439673975433</v>
      </c>
      <c r="H39" s="69">
        <f t="shared" si="37"/>
        <v>0</v>
      </c>
      <c r="I39" s="69">
        <f>(I37/$AK37)*100</f>
        <v>0</v>
      </c>
      <c r="J39" s="69">
        <f t="shared" si="37"/>
        <v>0</v>
      </c>
      <c r="K39" s="69">
        <f>(K37/$AK37)*100</f>
        <v>0</v>
      </c>
      <c r="L39" s="69">
        <f t="shared" si="37"/>
        <v>0</v>
      </c>
      <c r="M39" s="69">
        <f>(M37/$AK37)*100</f>
        <v>0</v>
      </c>
      <c r="N39" s="69">
        <f t="shared" si="37"/>
        <v>0</v>
      </c>
      <c r="O39" s="69">
        <f>(O37/$AK37)*100</f>
        <v>0</v>
      </c>
      <c r="P39" s="69">
        <f t="shared" si="37"/>
        <v>0</v>
      </c>
      <c r="Q39" s="107">
        <f>(Q37/$AK37)*100</f>
        <v>0</v>
      </c>
      <c r="R39" s="111">
        <f t="shared" si="37"/>
        <v>66.84073107049609</v>
      </c>
      <c r="S39" s="70">
        <f>(S37/$AK37)*100</f>
        <v>76.78796923430146</v>
      </c>
      <c r="T39" s="75">
        <f t="shared" si="37"/>
        <v>22.715404699738905</v>
      </c>
      <c r="U39" s="69">
        <f>(U37/$AK37)*100</f>
        <v>17.17368843990357</v>
      </c>
      <c r="V39" s="69">
        <f t="shared" si="37"/>
        <v>8.093994778067886</v>
      </c>
      <c r="W39" s="69">
        <f>(W37/$AK37)*100</f>
        <v>4.8674090230742735</v>
      </c>
      <c r="X39" s="69">
        <f t="shared" si="37"/>
        <v>1.5665796344647518</v>
      </c>
      <c r="Y39" s="69">
        <f>(Y37/$AK37)*100</f>
        <v>1.0561359201010216</v>
      </c>
      <c r="Z39" s="69">
        <f t="shared" si="37"/>
        <v>0.5221932114882507</v>
      </c>
      <c r="AA39" s="69">
        <f>(AA37/$AK37)*100</f>
        <v>0.09183790609574102</v>
      </c>
      <c r="AB39" s="69">
        <f t="shared" si="37"/>
        <v>0</v>
      </c>
      <c r="AC39" s="69">
        <f>(AC37/$AK37)*100</f>
        <v>0</v>
      </c>
      <c r="AD39" s="69">
        <f t="shared" si="37"/>
        <v>0</v>
      </c>
      <c r="AE39" s="69">
        <f>(AE37/$AK37)*100</f>
        <v>0</v>
      </c>
      <c r="AF39" s="69">
        <f t="shared" si="37"/>
        <v>0.26109660574412535</v>
      </c>
      <c r="AG39" s="107">
        <f>(AG37/$AK37)*100</f>
        <v>0.022959476523935256</v>
      </c>
      <c r="AH39" s="116">
        <f t="shared" si="37"/>
        <v>33.15926892950392</v>
      </c>
      <c r="AI39" s="120">
        <f>(AI37/$AK37)*100</f>
        <v>23.21203076569854</v>
      </c>
      <c r="AJ39" s="123">
        <f t="shared" si="37"/>
        <v>100</v>
      </c>
      <c r="AK39" s="117">
        <f>(AK37/$AK37)*100</f>
        <v>100</v>
      </c>
      <c r="AL39" s="75">
        <f t="shared" si="37"/>
        <v>0</v>
      </c>
      <c r="AM39" s="70">
        <f>(AM37/$AK37)*100</f>
        <v>0</v>
      </c>
      <c r="AN39" s="57"/>
    </row>
    <row r="40" spans="3:40" ht="15">
      <c r="C40" s="4"/>
      <c r="D40" s="5"/>
      <c r="E40" s="4"/>
      <c r="F40" s="5"/>
      <c r="G40" s="4"/>
      <c r="H40" s="5"/>
      <c r="I40" s="4"/>
      <c r="J40" s="5"/>
      <c r="K40" s="4"/>
      <c r="L40" s="5"/>
      <c r="M40" s="4"/>
      <c r="N40" s="5"/>
      <c r="O40" s="4"/>
      <c r="P40" s="5"/>
      <c r="Q40" s="4"/>
      <c r="R40" s="135"/>
      <c r="S40" s="135"/>
      <c r="T40" s="5"/>
      <c r="U40" s="4"/>
      <c r="V40" s="5"/>
      <c r="W40" s="4"/>
      <c r="X40" s="5"/>
      <c r="Y40" s="4"/>
      <c r="Z40" s="5"/>
      <c r="AA40" s="4"/>
      <c r="AB40" s="5"/>
      <c r="AC40" s="4"/>
      <c r="AD40" s="5"/>
      <c r="AE40" s="4"/>
      <c r="AF40" s="5"/>
      <c r="AG40" s="4"/>
      <c r="AH40" s="5"/>
      <c r="AI40" s="4"/>
      <c r="AJ40" s="5"/>
      <c r="AK40" s="4"/>
      <c r="AL40" s="5"/>
      <c r="AM40" s="4"/>
      <c r="AN40" s="3"/>
    </row>
    <row r="41" spans="1:40" ht="15">
      <c r="A41" s="3"/>
      <c r="B41" s="3"/>
      <c r="C41" s="4"/>
      <c r="D41" s="5"/>
      <c r="E41" s="4"/>
      <c r="F41" s="5"/>
      <c r="G41" s="4"/>
      <c r="H41" s="5"/>
      <c r="I41" s="4"/>
      <c r="J41" s="5"/>
      <c r="K41" s="4"/>
      <c r="L41" s="5"/>
      <c r="M41" s="4"/>
      <c r="N41" s="5"/>
      <c r="O41" s="4"/>
      <c r="P41" s="5"/>
      <c r="Q41" s="4"/>
      <c r="R41" s="5"/>
      <c r="S41" s="4"/>
      <c r="T41" s="5"/>
      <c r="U41" s="4"/>
      <c r="V41" s="5"/>
      <c r="W41" s="4"/>
      <c r="X41" s="5"/>
      <c r="Y41" s="4"/>
      <c r="Z41" s="5"/>
      <c r="AA41" s="4"/>
      <c r="AB41" s="5"/>
      <c r="AC41" s="4"/>
      <c r="AD41" s="5"/>
      <c r="AE41" s="4"/>
      <c r="AF41" s="5"/>
      <c r="AG41" s="4"/>
      <c r="AH41" s="5"/>
      <c r="AI41" s="4"/>
      <c r="AJ41" s="5"/>
      <c r="AK41" s="4"/>
      <c r="AL41" s="5"/>
      <c r="AM41" s="4"/>
      <c r="AN41" s="3"/>
    </row>
    <row r="42" spans="1:40" ht="15">
      <c r="A42" s="3"/>
      <c r="B42" s="3"/>
      <c r="C42" s="4"/>
      <c r="D42" s="5"/>
      <c r="E42" s="4"/>
      <c r="F42" s="5"/>
      <c r="G42" s="4"/>
      <c r="H42" s="5"/>
      <c r="I42" s="4"/>
      <c r="J42" s="5"/>
      <c r="K42" s="4"/>
      <c r="L42" s="5"/>
      <c r="M42" s="4"/>
      <c r="N42" s="5"/>
      <c r="O42" s="4"/>
      <c r="P42" s="5"/>
      <c r="Q42" s="4"/>
      <c r="R42" s="5"/>
      <c r="S42" s="4"/>
      <c r="T42" s="5"/>
      <c r="U42" s="4"/>
      <c r="V42" s="5"/>
      <c r="W42" s="4"/>
      <c r="X42" s="5"/>
      <c r="Y42" s="4"/>
      <c r="Z42" s="5"/>
      <c r="AA42" s="4"/>
      <c r="AB42" s="5"/>
      <c r="AC42" s="4"/>
      <c r="AD42" s="5"/>
      <c r="AE42" s="4"/>
      <c r="AF42" s="5"/>
      <c r="AG42" s="4"/>
      <c r="AH42" s="5"/>
      <c r="AI42" s="4"/>
      <c r="AJ42" s="5"/>
      <c r="AK42" s="4"/>
      <c r="AL42" s="5"/>
      <c r="AM42" s="4"/>
      <c r="AN42" s="3"/>
    </row>
    <row r="43" spans="1:40" ht="15">
      <c r="A43" s="92" t="s">
        <v>38</v>
      </c>
      <c r="B43" s="92"/>
      <c r="C43" s="4"/>
      <c r="D43" s="5"/>
      <c r="E43" s="4"/>
      <c r="F43" s="5"/>
      <c r="G43" s="4"/>
      <c r="H43" s="5"/>
      <c r="I43" s="4"/>
      <c r="J43" s="5"/>
      <c r="K43" s="4"/>
      <c r="L43" s="5"/>
      <c r="M43" s="4"/>
      <c r="N43" s="5"/>
      <c r="O43" s="4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  <c r="AC43" s="4"/>
      <c r="AD43" s="5"/>
      <c r="AE43" s="4"/>
      <c r="AF43" s="5"/>
      <c r="AG43" s="4"/>
      <c r="AH43" s="5"/>
      <c r="AI43" s="4"/>
      <c r="AJ43" s="5"/>
      <c r="AK43" s="4"/>
      <c r="AL43" s="5"/>
      <c r="AM43" s="4"/>
      <c r="AN43" s="3"/>
    </row>
    <row r="44" spans="1:6" ht="15.75">
      <c r="A44" s="31" t="s">
        <v>33</v>
      </c>
      <c r="B44" s="31"/>
      <c r="E44" s="78"/>
      <c r="F44" s="35" t="s">
        <v>34</v>
      </c>
    </row>
    <row r="45" ht="15.75" thickBot="1"/>
    <row r="46" spans="1:39" ht="19.5" customHeight="1">
      <c r="A46" s="133" t="s">
        <v>0</v>
      </c>
      <c r="B46" s="134"/>
      <c r="C46" s="12" t="s">
        <v>21</v>
      </c>
      <c r="D46" s="26" t="s">
        <v>2</v>
      </c>
      <c r="E46" s="14"/>
      <c r="F46" s="24" t="s">
        <v>3</v>
      </c>
      <c r="G46" s="30"/>
      <c r="H46" s="24" t="s">
        <v>23</v>
      </c>
      <c r="I46" s="30"/>
      <c r="J46" s="24" t="s">
        <v>24</v>
      </c>
      <c r="K46" s="30"/>
      <c r="L46" s="24" t="s">
        <v>25</v>
      </c>
      <c r="M46" s="30"/>
      <c r="N46" s="24" t="s">
        <v>26</v>
      </c>
      <c r="O46" s="30"/>
      <c r="P46" s="24" t="s">
        <v>5</v>
      </c>
      <c r="Q46" s="24"/>
      <c r="R46" s="97" t="s">
        <v>11</v>
      </c>
      <c r="S46" s="98"/>
      <c r="T46" s="24" t="s">
        <v>6</v>
      </c>
      <c r="U46" s="30"/>
      <c r="V46" s="24" t="s">
        <v>7</v>
      </c>
      <c r="W46" s="30"/>
      <c r="X46" s="24" t="s">
        <v>8</v>
      </c>
      <c r="Y46" s="30"/>
      <c r="Z46" s="24" t="s">
        <v>27</v>
      </c>
      <c r="AA46" s="30"/>
      <c r="AB46" s="24" t="s">
        <v>28</v>
      </c>
      <c r="AC46" s="30"/>
      <c r="AD46" s="24" t="s">
        <v>29</v>
      </c>
      <c r="AE46" s="30"/>
      <c r="AF46" s="24" t="s">
        <v>9</v>
      </c>
      <c r="AG46" s="24"/>
      <c r="AH46" s="96" t="s">
        <v>10</v>
      </c>
      <c r="AI46" s="25"/>
      <c r="AJ46" s="94" t="s">
        <v>12</v>
      </c>
      <c r="AK46" s="95"/>
      <c r="AL46" s="24" t="s">
        <v>15</v>
      </c>
      <c r="AM46" s="36"/>
    </row>
    <row r="47" spans="1:39" ht="19.5" customHeight="1" thickBot="1">
      <c r="A47" s="32" t="s">
        <v>41</v>
      </c>
      <c r="B47" s="124" t="s">
        <v>42</v>
      </c>
      <c r="C47" s="15">
        <v>2</v>
      </c>
      <c r="D47" s="27" t="s">
        <v>4</v>
      </c>
      <c r="E47" s="6" t="s">
        <v>13</v>
      </c>
      <c r="F47" s="6" t="s">
        <v>4</v>
      </c>
      <c r="G47" s="6" t="s">
        <v>13</v>
      </c>
      <c r="H47" s="6" t="s">
        <v>4</v>
      </c>
      <c r="I47" s="6" t="s">
        <v>13</v>
      </c>
      <c r="J47" s="6" t="s">
        <v>4</v>
      </c>
      <c r="K47" s="6" t="s">
        <v>13</v>
      </c>
      <c r="L47" s="6" t="s">
        <v>4</v>
      </c>
      <c r="M47" s="6" t="s">
        <v>13</v>
      </c>
      <c r="N47" s="6" t="s">
        <v>4</v>
      </c>
      <c r="O47" s="6" t="s">
        <v>13</v>
      </c>
      <c r="P47" s="6" t="s">
        <v>4</v>
      </c>
      <c r="Q47" s="6" t="s">
        <v>13</v>
      </c>
      <c r="R47" s="8" t="s">
        <v>4</v>
      </c>
      <c r="S47" s="99" t="s">
        <v>13</v>
      </c>
      <c r="T47" s="93" t="s">
        <v>4</v>
      </c>
      <c r="U47" s="6" t="s">
        <v>13</v>
      </c>
      <c r="V47" s="6" t="s">
        <v>4</v>
      </c>
      <c r="W47" s="6" t="s">
        <v>13</v>
      </c>
      <c r="X47" s="6" t="s">
        <v>4</v>
      </c>
      <c r="Y47" s="6" t="s">
        <v>13</v>
      </c>
      <c r="Z47" s="6" t="s">
        <v>4</v>
      </c>
      <c r="AA47" s="6" t="s">
        <v>13</v>
      </c>
      <c r="AB47" s="6" t="s">
        <v>4</v>
      </c>
      <c r="AC47" s="6" t="s">
        <v>13</v>
      </c>
      <c r="AD47" s="6" t="s">
        <v>4</v>
      </c>
      <c r="AE47" s="6" t="s">
        <v>13</v>
      </c>
      <c r="AF47" s="6" t="s">
        <v>4</v>
      </c>
      <c r="AG47" s="6" t="s">
        <v>13</v>
      </c>
      <c r="AH47" s="9" t="s">
        <v>4</v>
      </c>
      <c r="AI47" s="10" t="s">
        <v>13</v>
      </c>
      <c r="AJ47" s="28" t="s">
        <v>4</v>
      </c>
      <c r="AK47" s="29" t="s">
        <v>13</v>
      </c>
      <c r="AL47" s="6" t="s">
        <v>4</v>
      </c>
      <c r="AM47" s="37" t="s">
        <v>13</v>
      </c>
    </row>
    <row r="48" spans="1:39" s="49" customFormat="1" ht="15">
      <c r="A48" s="83">
        <v>0</v>
      </c>
      <c r="B48" s="125" t="s">
        <v>43</v>
      </c>
      <c r="C48" s="39">
        <f>VLOOKUP(A48,Tarife!$A$2:$F$23,$C$14+1,FALSE)</f>
        <v>0.1</v>
      </c>
      <c r="D48" s="84"/>
      <c r="E48" s="85">
        <f>$C48*D48</f>
        <v>0</v>
      </c>
      <c r="F48" s="86"/>
      <c r="G48" s="85">
        <f>$C48*F48</f>
        <v>0</v>
      </c>
      <c r="H48" s="86"/>
      <c r="I48" s="85">
        <f>$C48*H48</f>
        <v>0</v>
      </c>
      <c r="J48" s="86"/>
      <c r="K48" s="85">
        <f>$C48*J48</f>
        <v>0</v>
      </c>
      <c r="L48" s="86"/>
      <c r="M48" s="85">
        <f aca="true" t="shared" si="38" ref="M48:M69">$C48*L48</f>
        <v>0</v>
      </c>
      <c r="N48" s="86"/>
      <c r="O48" s="85">
        <f aca="true" t="shared" si="39" ref="O48:O69">$C48*N48</f>
        <v>0</v>
      </c>
      <c r="P48" s="86"/>
      <c r="Q48" s="85">
        <f aca="true" t="shared" si="40" ref="Q48:Q69">$C48*P48</f>
        <v>0</v>
      </c>
      <c r="R48" s="42">
        <f>SUM(D48,F48,H48,J48,L48,N48,P48)</f>
        <v>0</v>
      </c>
      <c r="S48" s="43">
        <f>SUM(E48+G48+I48+K48+M48+O48+Q48)</f>
        <v>0</v>
      </c>
      <c r="T48" s="86"/>
      <c r="U48" s="85">
        <f>$C48*T48</f>
        <v>0</v>
      </c>
      <c r="V48" s="86"/>
      <c r="W48" s="85">
        <f>$C48*V48</f>
        <v>0</v>
      </c>
      <c r="X48" s="86"/>
      <c r="Y48" s="85">
        <f>$C48*X48</f>
        <v>0</v>
      </c>
      <c r="Z48" s="86"/>
      <c r="AA48" s="85">
        <f>$C48*Z48</f>
        <v>0</v>
      </c>
      <c r="AB48" s="86"/>
      <c r="AC48" s="85">
        <f aca="true" t="shared" si="41" ref="AC48:AC69">$C48*AB48</f>
        <v>0</v>
      </c>
      <c r="AD48" s="86"/>
      <c r="AE48" s="85">
        <f aca="true" t="shared" si="42" ref="AE48:AE69">$C48*AD48</f>
        <v>0</v>
      </c>
      <c r="AF48" s="86"/>
      <c r="AG48" s="85">
        <f>$C48*AF48</f>
        <v>0</v>
      </c>
      <c r="AH48" s="44">
        <f>SUM(T48+V48+X48+Z48+AB48+AD48+AF48)</f>
        <v>0</v>
      </c>
      <c r="AI48" s="45">
        <f>SUM(U48,W48,Y48,AA48,AC48,AE48,AG48)</f>
        <v>0</v>
      </c>
      <c r="AJ48" s="87">
        <f>SUM(R48,AH48)</f>
        <v>0</v>
      </c>
      <c r="AK48" s="88">
        <f>SUM(S48,AI48)</f>
        <v>0</v>
      </c>
      <c r="AL48" s="86"/>
      <c r="AM48" s="89">
        <f>$C48*AL48</f>
        <v>0</v>
      </c>
    </row>
    <row r="49" spans="1:39" s="49" customFormat="1" ht="15">
      <c r="A49" s="90">
        <v>1</v>
      </c>
      <c r="B49" s="126" t="s">
        <v>44</v>
      </c>
      <c r="C49" s="51">
        <f>VLOOKUP(A49,Tarife!$A$2:$F$23,$C$14+1,FALSE)</f>
        <v>0.2</v>
      </c>
      <c r="D49" s="50"/>
      <c r="E49" s="40">
        <f aca="true" t="shared" si="43" ref="E49:E69">$C49*D49</f>
        <v>0</v>
      </c>
      <c r="F49" s="52"/>
      <c r="G49" s="40">
        <f aca="true" t="shared" si="44" ref="G49:G69">$C49*F49</f>
        <v>0</v>
      </c>
      <c r="H49" s="52"/>
      <c r="I49" s="40">
        <f aca="true" t="shared" si="45" ref="I49:K64">$C49*H49</f>
        <v>0</v>
      </c>
      <c r="J49" s="52"/>
      <c r="K49" s="40">
        <f t="shared" si="45"/>
        <v>0</v>
      </c>
      <c r="L49" s="52"/>
      <c r="M49" s="40">
        <f t="shared" si="38"/>
        <v>0</v>
      </c>
      <c r="N49" s="52"/>
      <c r="O49" s="40">
        <f t="shared" si="39"/>
        <v>0</v>
      </c>
      <c r="P49" s="52"/>
      <c r="Q49" s="40">
        <f t="shared" si="40"/>
        <v>0</v>
      </c>
      <c r="R49" s="42">
        <f aca="true" t="shared" si="46" ref="R49:R69">SUM(D49,F49,H49,J49,L49,N49,P49)</f>
        <v>0</v>
      </c>
      <c r="S49" s="43">
        <f aca="true" t="shared" si="47" ref="S49:S69">SUM(E49+G49+I49+K49+M49+O49+Q49)</f>
        <v>0</v>
      </c>
      <c r="T49" s="52"/>
      <c r="U49" s="40">
        <f aca="true" t="shared" si="48" ref="U49:U66">$C49*T49</f>
        <v>0</v>
      </c>
      <c r="V49" s="52"/>
      <c r="W49" s="40">
        <f aca="true" t="shared" si="49" ref="W49:W69">$C49*V49</f>
        <v>0</v>
      </c>
      <c r="X49" s="52"/>
      <c r="Y49" s="40">
        <f aca="true" t="shared" si="50" ref="Y49:AA64">$C49*X49</f>
        <v>0</v>
      </c>
      <c r="Z49" s="52"/>
      <c r="AA49" s="40">
        <f t="shared" si="50"/>
        <v>0</v>
      </c>
      <c r="AB49" s="52"/>
      <c r="AC49" s="40">
        <f t="shared" si="41"/>
        <v>0</v>
      </c>
      <c r="AD49" s="52"/>
      <c r="AE49" s="40">
        <f t="shared" si="42"/>
        <v>0</v>
      </c>
      <c r="AF49" s="52"/>
      <c r="AG49" s="40">
        <f aca="true" t="shared" si="51" ref="AG49:AG69">$C49*AF49</f>
        <v>0</v>
      </c>
      <c r="AH49" s="44">
        <f aca="true" t="shared" si="52" ref="AH49:AH69">SUM(T49+V49+X49+Z49+AB49+AD49+AF49)</f>
        <v>0</v>
      </c>
      <c r="AI49" s="45">
        <f aca="true" t="shared" si="53" ref="AI49:AI68">SUM(U49,W49,Y49,AA49,AC49,AE49,AG49)</f>
        <v>0</v>
      </c>
      <c r="AJ49" s="46">
        <f aca="true" t="shared" si="54" ref="AJ49:AK67">SUM(R49,AH49)</f>
        <v>0</v>
      </c>
      <c r="AK49" s="47">
        <f t="shared" si="54"/>
        <v>0</v>
      </c>
      <c r="AL49" s="52"/>
      <c r="AM49" s="48">
        <f aca="true" t="shared" si="55" ref="AM49:AM69">$C49*AL49</f>
        <v>0</v>
      </c>
    </row>
    <row r="50" spans="1:39" s="49" customFormat="1" ht="15">
      <c r="A50" s="38">
        <v>2</v>
      </c>
      <c r="B50" s="127" t="s">
        <v>45</v>
      </c>
      <c r="C50" s="39">
        <f>VLOOKUP(A50,Tarife!$A$2:$F$23,$C$14+1,FALSE)</f>
        <v>0.3</v>
      </c>
      <c r="D50" s="38"/>
      <c r="E50" s="40">
        <f t="shared" si="43"/>
        <v>0</v>
      </c>
      <c r="F50" s="41"/>
      <c r="G50" s="40">
        <f t="shared" si="44"/>
        <v>0</v>
      </c>
      <c r="H50" s="41"/>
      <c r="I50" s="40">
        <f t="shared" si="45"/>
        <v>0</v>
      </c>
      <c r="J50" s="41"/>
      <c r="K50" s="40">
        <f t="shared" si="45"/>
        <v>0</v>
      </c>
      <c r="L50" s="41"/>
      <c r="M50" s="40">
        <f t="shared" si="38"/>
        <v>0</v>
      </c>
      <c r="N50" s="41"/>
      <c r="O50" s="40">
        <f t="shared" si="39"/>
        <v>0</v>
      </c>
      <c r="P50" s="41"/>
      <c r="Q50" s="40">
        <f t="shared" si="40"/>
        <v>0</v>
      </c>
      <c r="R50" s="42">
        <f t="shared" si="46"/>
        <v>0</v>
      </c>
      <c r="S50" s="43">
        <f t="shared" si="47"/>
        <v>0</v>
      </c>
      <c r="T50" s="41"/>
      <c r="U50" s="40">
        <f t="shared" si="48"/>
        <v>0</v>
      </c>
      <c r="V50" s="41"/>
      <c r="W50" s="40">
        <f t="shared" si="49"/>
        <v>0</v>
      </c>
      <c r="X50" s="41"/>
      <c r="Y50" s="40">
        <f t="shared" si="50"/>
        <v>0</v>
      </c>
      <c r="Z50" s="41"/>
      <c r="AA50" s="40">
        <f t="shared" si="50"/>
        <v>0</v>
      </c>
      <c r="AB50" s="41"/>
      <c r="AC50" s="40">
        <f t="shared" si="41"/>
        <v>0</v>
      </c>
      <c r="AD50" s="41"/>
      <c r="AE50" s="40">
        <f t="shared" si="42"/>
        <v>0</v>
      </c>
      <c r="AF50" s="41"/>
      <c r="AG50" s="40">
        <f t="shared" si="51"/>
        <v>0</v>
      </c>
      <c r="AH50" s="44">
        <f t="shared" si="52"/>
        <v>0</v>
      </c>
      <c r="AI50" s="45">
        <f t="shared" si="53"/>
        <v>0</v>
      </c>
      <c r="AJ50" s="46">
        <f t="shared" si="54"/>
        <v>0</v>
      </c>
      <c r="AK50" s="47">
        <f t="shared" si="54"/>
        <v>0</v>
      </c>
      <c r="AL50" s="41"/>
      <c r="AM50" s="48">
        <f t="shared" si="55"/>
        <v>0</v>
      </c>
    </row>
    <row r="51" spans="1:39" s="49" customFormat="1" ht="15">
      <c r="A51" s="50">
        <v>3</v>
      </c>
      <c r="B51" s="128" t="s">
        <v>46</v>
      </c>
      <c r="C51" s="51">
        <f>VLOOKUP(A51,Tarife!$A$2:$F$23,$C$14+1,FALSE)</f>
        <v>0.5</v>
      </c>
      <c r="D51" s="50"/>
      <c r="E51" s="40">
        <f t="shared" si="43"/>
        <v>0</v>
      </c>
      <c r="F51" s="52"/>
      <c r="G51" s="40">
        <f t="shared" si="44"/>
        <v>0</v>
      </c>
      <c r="H51" s="52"/>
      <c r="I51" s="40">
        <f t="shared" si="45"/>
        <v>0</v>
      </c>
      <c r="J51" s="52"/>
      <c r="K51" s="40">
        <f t="shared" si="45"/>
        <v>0</v>
      </c>
      <c r="L51" s="52"/>
      <c r="M51" s="40">
        <f t="shared" si="38"/>
        <v>0</v>
      </c>
      <c r="N51" s="52"/>
      <c r="O51" s="40">
        <f t="shared" si="39"/>
        <v>0</v>
      </c>
      <c r="P51" s="52"/>
      <c r="Q51" s="40">
        <f t="shared" si="40"/>
        <v>0</v>
      </c>
      <c r="R51" s="42">
        <f t="shared" si="46"/>
        <v>0</v>
      </c>
      <c r="S51" s="43">
        <f t="shared" si="47"/>
        <v>0</v>
      </c>
      <c r="T51" s="52"/>
      <c r="U51" s="40">
        <f t="shared" si="48"/>
        <v>0</v>
      </c>
      <c r="V51" s="52"/>
      <c r="W51" s="40">
        <f t="shared" si="49"/>
        <v>0</v>
      </c>
      <c r="X51" s="52"/>
      <c r="Y51" s="40">
        <f t="shared" si="50"/>
        <v>0</v>
      </c>
      <c r="Z51" s="52"/>
      <c r="AA51" s="40">
        <f t="shared" si="50"/>
        <v>0</v>
      </c>
      <c r="AB51" s="52"/>
      <c r="AC51" s="40">
        <f t="shared" si="41"/>
        <v>0</v>
      </c>
      <c r="AD51" s="52"/>
      <c r="AE51" s="40">
        <f t="shared" si="42"/>
        <v>0</v>
      </c>
      <c r="AF51" s="52"/>
      <c r="AG51" s="40">
        <f t="shared" si="51"/>
        <v>0</v>
      </c>
      <c r="AH51" s="44">
        <f t="shared" si="52"/>
        <v>0</v>
      </c>
      <c r="AI51" s="45">
        <f t="shared" si="53"/>
        <v>0</v>
      </c>
      <c r="AJ51" s="46">
        <f t="shared" si="54"/>
        <v>0</v>
      </c>
      <c r="AK51" s="47">
        <f t="shared" si="54"/>
        <v>0</v>
      </c>
      <c r="AL51" s="52"/>
      <c r="AM51" s="48">
        <f t="shared" si="55"/>
        <v>0</v>
      </c>
    </row>
    <row r="52" spans="1:39" s="49" customFormat="1" ht="15">
      <c r="A52" s="38">
        <v>4</v>
      </c>
      <c r="B52" s="127" t="s">
        <v>47</v>
      </c>
      <c r="C52" s="39">
        <f>VLOOKUP(A52,Tarife!$A$2:$F$23,$C$14+1,FALSE)</f>
        <v>0.7</v>
      </c>
      <c r="D52" s="38"/>
      <c r="E52" s="40">
        <f t="shared" si="43"/>
        <v>0</v>
      </c>
      <c r="F52" s="41"/>
      <c r="G52" s="40">
        <f t="shared" si="44"/>
        <v>0</v>
      </c>
      <c r="H52" s="41"/>
      <c r="I52" s="40">
        <f t="shared" si="45"/>
        <v>0</v>
      </c>
      <c r="J52" s="41"/>
      <c r="K52" s="40">
        <f t="shared" si="45"/>
        <v>0</v>
      </c>
      <c r="L52" s="41"/>
      <c r="M52" s="40">
        <f t="shared" si="38"/>
        <v>0</v>
      </c>
      <c r="N52" s="41"/>
      <c r="O52" s="40">
        <f t="shared" si="39"/>
        <v>0</v>
      </c>
      <c r="P52" s="41"/>
      <c r="Q52" s="40">
        <f t="shared" si="40"/>
        <v>0</v>
      </c>
      <c r="R52" s="42">
        <f t="shared" si="46"/>
        <v>0</v>
      </c>
      <c r="S52" s="43">
        <f t="shared" si="47"/>
        <v>0</v>
      </c>
      <c r="T52" s="41"/>
      <c r="U52" s="40">
        <f t="shared" si="48"/>
        <v>0</v>
      </c>
      <c r="V52" s="41"/>
      <c r="W52" s="40">
        <f t="shared" si="49"/>
        <v>0</v>
      </c>
      <c r="X52" s="41"/>
      <c r="Y52" s="40">
        <f t="shared" si="50"/>
        <v>0</v>
      </c>
      <c r="Z52" s="41"/>
      <c r="AA52" s="40">
        <f t="shared" si="50"/>
        <v>0</v>
      </c>
      <c r="AB52" s="41"/>
      <c r="AC52" s="40">
        <f t="shared" si="41"/>
        <v>0</v>
      </c>
      <c r="AD52" s="41"/>
      <c r="AE52" s="40">
        <f t="shared" si="42"/>
        <v>0</v>
      </c>
      <c r="AF52" s="41"/>
      <c r="AG52" s="40">
        <f t="shared" si="51"/>
        <v>0</v>
      </c>
      <c r="AH52" s="44">
        <f t="shared" si="52"/>
        <v>0</v>
      </c>
      <c r="AI52" s="45">
        <f t="shared" si="53"/>
        <v>0</v>
      </c>
      <c r="AJ52" s="46">
        <f t="shared" si="54"/>
        <v>0</v>
      </c>
      <c r="AK52" s="47">
        <f t="shared" si="54"/>
        <v>0</v>
      </c>
      <c r="AL52" s="41"/>
      <c r="AM52" s="48">
        <f t="shared" si="55"/>
        <v>0</v>
      </c>
    </row>
    <row r="53" spans="1:39" s="49" customFormat="1" ht="15">
      <c r="A53" s="50">
        <v>5</v>
      </c>
      <c r="B53" s="128" t="s">
        <v>48</v>
      </c>
      <c r="C53" s="51">
        <f>VLOOKUP(A53,Tarife!$A$2:$F$23,$C$14+1,FALSE)</f>
        <v>0.9</v>
      </c>
      <c r="D53" s="50"/>
      <c r="E53" s="40">
        <f t="shared" si="43"/>
        <v>0</v>
      </c>
      <c r="F53" s="52"/>
      <c r="G53" s="40">
        <f t="shared" si="44"/>
        <v>0</v>
      </c>
      <c r="H53" s="52"/>
      <c r="I53" s="40">
        <f t="shared" si="45"/>
        <v>0</v>
      </c>
      <c r="J53" s="52"/>
      <c r="K53" s="40">
        <f t="shared" si="45"/>
        <v>0</v>
      </c>
      <c r="L53" s="52"/>
      <c r="M53" s="40">
        <f t="shared" si="38"/>
        <v>0</v>
      </c>
      <c r="N53" s="52"/>
      <c r="O53" s="40">
        <f t="shared" si="39"/>
        <v>0</v>
      </c>
      <c r="P53" s="52"/>
      <c r="Q53" s="40">
        <f t="shared" si="40"/>
        <v>0</v>
      </c>
      <c r="R53" s="42">
        <f t="shared" si="46"/>
        <v>0</v>
      </c>
      <c r="S53" s="43">
        <f t="shared" si="47"/>
        <v>0</v>
      </c>
      <c r="T53" s="52"/>
      <c r="U53" s="40">
        <f t="shared" si="48"/>
        <v>0</v>
      </c>
      <c r="V53" s="52"/>
      <c r="W53" s="40">
        <f t="shared" si="49"/>
        <v>0</v>
      </c>
      <c r="X53" s="52"/>
      <c r="Y53" s="40">
        <f t="shared" si="50"/>
        <v>0</v>
      </c>
      <c r="Z53" s="52"/>
      <c r="AA53" s="40">
        <f t="shared" si="50"/>
        <v>0</v>
      </c>
      <c r="AB53" s="52"/>
      <c r="AC53" s="40">
        <f t="shared" si="41"/>
        <v>0</v>
      </c>
      <c r="AD53" s="52"/>
      <c r="AE53" s="40">
        <f t="shared" si="42"/>
        <v>0</v>
      </c>
      <c r="AF53" s="52"/>
      <c r="AG53" s="40">
        <f t="shared" si="51"/>
        <v>0</v>
      </c>
      <c r="AH53" s="44">
        <f t="shared" si="52"/>
        <v>0</v>
      </c>
      <c r="AI53" s="45">
        <f t="shared" si="53"/>
        <v>0</v>
      </c>
      <c r="AJ53" s="46">
        <f t="shared" si="54"/>
        <v>0</v>
      </c>
      <c r="AK53" s="47">
        <f t="shared" si="54"/>
        <v>0</v>
      </c>
      <c r="AL53" s="52"/>
      <c r="AM53" s="48">
        <f t="shared" si="55"/>
        <v>0</v>
      </c>
    </row>
    <row r="54" spans="1:39" s="49" customFormat="1" ht="15">
      <c r="A54" s="38">
        <v>6</v>
      </c>
      <c r="B54" s="127" t="s">
        <v>49</v>
      </c>
      <c r="C54" s="39">
        <f>VLOOKUP(A54,Tarife!$A$2:$F$23,$C$14+1,FALSE)</f>
        <v>1.2</v>
      </c>
      <c r="D54" s="38"/>
      <c r="E54" s="40">
        <f t="shared" si="43"/>
        <v>0</v>
      </c>
      <c r="F54" s="41"/>
      <c r="G54" s="40">
        <f t="shared" si="44"/>
        <v>0</v>
      </c>
      <c r="H54" s="41"/>
      <c r="I54" s="40">
        <f t="shared" si="45"/>
        <v>0</v>
      </c>
      <c r="J54" s="41"/>
      <c r="K54" s="40">
        <f t="shared" si="45"/>
        <v>0</v>
      </c>
      <c r="L54" s="41"/>
      <c r="M54" s="40">
        <f t="shared" si="38"/>
        <v>0</v>
      </c>
      <c r="N54" s="41"/>
      <c r="O54" s="40">
        <f t="shared" si="39"/>
        <v>0</v>
      </c>
      <c r="P54" s="41"/>
      <c r="Q54" s="40">
        <f t="shared" si="40"/>
        <v>0</v>
      </c>
      <c r="R54" s="42">
        <f t="shared" si="46"/>
        <v>0</v>
      </c>
      <c r="S54" s="43">
        <f t="shared" si="47"/>
        <v>0</v>
      </c>
      <c r="T54" s="41"/>
      <c r="U54" s="40">
        <f t="shared" si="48"/>
        <v>0</v>
      </c>
      <c r="V54" s="41"/>
      <c r="W54" s="40">
        <f t="shared" si="49"/>
        <v>0</v>
      </c>
      <c r="X54" s="41"/>
      <c r="Y54" s="40">
        <f t="shared" si="50"/>
        <v>0</v>
      </c>
      <c r="Z54" s="41"/>
      <c r="AA54" s="40">
        <f t="shared" si="50"/>
        <v>0</v>
      </c>
      <c r="AB54" s="41"/>
      <c r="AC54" s="40">
        <f t="shared" si="41"/>
        <v>0</v>
      </c>
      <c r="AD54" s="41"/>
      <c r="AE54" s="40">
        <f t="shared" si="42"/>
        <v>0</v>
      </c>
      <c r="AF54" s="41"/>
      <c r="AG54" s="40">
        <f t="shared" si="51"/>
        <v>0</v>
      </c>
      <c r="AH54" s="44">
        <f t="shared" si="52"/>
        <v>0</v>
      </c>
      <c r="AI54" s="45">
        <f t="shared" si="53"/>
        <v>0</v>
      </c>
      <c r="AJ54" s="46">
        <f t="shared" si="54"/>
        <v>0</v>
      </c>
      <c r="AK54" s="47">
        <f t="shared" si="54"/>
        <v>0</v>
      </c>
      <c r="AL54" s="41"/>
      <c r="AM54" s="48">
        <f t="shared" si="55"/>
        <v>0</v>
      </c>
    </row>
    <row r="55" spans="1:39" s="49" customFormat="1" ht="15">
      <c r="A55" s="50">
        <v>7</v>
      </c>
      <c r="B55" s="128" t="s">
        <v>50</v>
      </c>
      <c r="C55" s="51">
        <f>VLOOKUP(A55,Tarife!$A$2:$F$23,$C$14+1,FALSE)</f>
        <v>1.5</v>
      </c>
      <c r="D55" s="50"/>
      <c r="E55" s="40">
        <f t="shared" si="43"/>
        <v>0</v>
      </c>
      <c r="F55" s="52"/>
      <c r="G55" s="40">
        <f t="shared" si="44"/>
        <v>0</v>
      </c>
      <c r="H55" s="52"/>
      <c r="I55" s="40">
        <f t="shared" si="45"/>
        <v>0</v>
      </c>
      <c r="J55" s="52"/>
      <c r="K55" s="40">
        <f t="shared" si="45"/>
        <v>0</v>
      </c>
      <c r="L55" s="52"/>
      <c r="M55" s="40">
        <f t="shared" si="38"/>
        <v>0</v>
      </c>
      <c r="N55" s="52"/>
      <c r="O55" s="40">
        <f t="shared" si="39"/>
        <v>0</v>
      </c>
      <c r="P55" s="52"/>
      <c r="Q55" s="40">
        <f t="shared" si="40"/>
        <v>0</v>
      </c>
      <c r="R55" s="42">
        <f t="shared" si="46"/>
        <v>0</v>
      </c>
      <c r="S55" s="43">
        <f t="shared" si="47"/>
        <v>0</v>
      </c>
      <c r="T55" s="52"/>
      <c r="U55" s="40">
        <f t="shared" si="48"/>
        <v>0</v>
      </c>
      <c r="V55" s="52"/>
      <c r="W55" s="40">
        <f t="shared" si="49"/>
        <v>0</v>
      </c>
      <c r="X55" s="52"/>
      <c r="Y55" s="40">
        <f t="shared" si="50"/>
        <v>0</v>
      </c>
      <c r="Z55" s="52"/>
      <c r="AA55" s="40">
        <f t="shared" si="50"/>
        <v>0</v>
      </c>
      <c r="AB55" s="52"/>
      <c r="AC55" s="40">
        <f t="shared" si="41"/>
        <v>0</v>
      </c>
      <c r="AD55" s="52"/>
      <c r="AE55" s="40">
        <f t="shared" si="42"/>
        <v>0</v>
      </c>
      <c r="AF55" s="52"/>
      <c r="AG55" s="40">
        <f t="shared" si="51"/>
        <v>0</v>
      </c>
      <c r="AH55" s="44">
        <f t="shared" si="52"/>
        <v>0</v>
      </c>
      <c r="AI55" s="45">
        <f t="shared" si="53"/>
        <v>0</v>
      </c>
      <c r="AJ55" s="46">
        <f t="shared" si="54"/>
        <v>0</v>
      </c>
      <c r="AK55" s="47">
        <f t="shared" si="54"/>
        <v>0</v>
      </c>
      <c r="AL55" s="52"/>
      <c r="AM55" s="48">
        <f t="shared" si="55"/>
        <v>0</v>
      </c>
    </row>
    <row r="56" spans="1:39" s="49" customFormat="1" ht="15">
      <c r="A56" s="38">
        <v>8</v>
      </c>
      <c r="B56" s="127" t="s">
        <v>51</v>
      </c>
      <c r="C56" s="39">
        <f>VLOOKUP(A56,Tarife!$A$2:$F$23,$C$14+1,FALSE)</f>
        <v>1.9</v>
      </c>
      <c r="D56" s="38"/>
      <c r="E56" s="40">
        <f t="shared" si="43"/>
        <v>0</v>
      </c>
      <c r="F56" s="41"/>
      <c r="G56" s="40">
        <f t="shared" si="44"/>
        <v>0</v>
      </c>
      <c r="H56" s="41"/>
      <c r="I56" s="40">
        <f t="shared" si="45"/>
        <v>0</v>
      </c>
      <c r="J56" s="41"/>
      <c r="K56" s="40">
        <f t="shared" si="45"/>
        <v>0</v>
      </c>
      <c r="L56" s="41"/>
      <c r="M56" s="40">
        <f t="shared" si="38"/>
        <v>0</v>
      </c>
      <c r="N56" s="41"/>
      <c r="O56" s="40">
        <f t="shared" si="39"/>
        <v>0</v>
      </c>
      <c r="P56" s="41"/>
      <c r="Q56" s="40">
        <f t="shared" si="40"/>
        <v>0</v>
      </c>
      <c r="R56" s="42">
        <f t="shared" si="46"/>
        <v>0</v>
      </c>
      <c r="S56" s="43">
        <f t="shared" si="47"/>
        <v>0</v>
      </c>
      <c r="T56" s="41"/>
      <c r="U56" s="40">
        <f t="shared" si="48"/>
        <v>0</v>
      </c>
      <c r="V56" s="41"/>
      <c r="W56" s="40">
        <f t="shared" si="49"/>
        <v>0</v>
      </c>
      <c r="X56" s="41"/>
      <c r="Y56" s="40">
        <f t="shared" si="50"/>
        <v>0</v>
      </c>
      <c r="Z56" s="41"/>
      <c r="AA56" s="40">
        <f t="shared" si="50"/>
        <v>0</v>
      </c>
      <c r="AB56" s="41"/>
      <c r="AC56" s="40">
        <f t="shared" si="41"/>
        <v>0</v>
      </c>
      <c r="AD56" s="41"/>
      <c r="AE56" s="40">
        <f t="shared" si="42"/>
        <v>0</v>
      </c>
      <c r="AF56" s="41"/>
      <c r="AG56" s="40">
        <f t="shared" si="51"/>
        <v>0</v>
      </c>
      <c r="AH56" s="44">
        <f t="shared" si="52"/>
        <v>0</v>
      </c>
      <c r="AI56" s="45">
        <f t="shared" si="53"/>
        <v>0</v>
      </c>
      <c r="AJ56" s="46">
        <f t="shared" si="54"/>
        <v>0</v>
      </c>
      <c r="AK56" s="47">
        <f t="shared" si="54"/>
        <v>0</v>
      </c>
      <c r="AL56" s="41"/>
      <c r="AM56" s="48">
        <f t="shared" si="55"/>
        <v>0</v>
      </c>
    </row>
    <row r="57" spans="1:39" s="49" customFormat="1" ht="15">
      <c r="A57" s="50">
        <v>9</v>
      </c>
      <c r="B57" s="128" t="s">
        <v>52</v>
      </c>
      <c r="C57" s="51">
        <f>VLOOKUP(A57,Tarife!$A$2:$F$23,$C$14+1,FALSE)</f>
        <v>2.3</v>
      </c>
      <c r="D57" s="50"/>
      <c r="E57" s="40">
        <f t="shared" si="43"/>
        <v>0</v>
      </c>
      <c r="F57" s="52"/>
      <c r="G57" s="40">
        <f t="shared" si="44"/>
        <v>0</v>
      </c>
      <c r="H57" s="52"/>
      <c r="I57" s="40">
        <f t="shared" si="45"/>
        <v>0</v>
      </c>
      <c r="J57" s="52"/>
      <c r="K57" s="40">
        <f t="shared" si="45"/>
        <v>0</v>
      </c>
      <c r="L57" s="52"/>
      <c r="M57" s="40">
        <f t="shared" si="38"/>
        <v>0</v>
      </c>
      <c r="N57" s="52"/>
      <c r="O57" s="40">
        <f t="shared" si="39"/>
        <v>0</v>
      </c>
      <c r="P57" s="52"/>
      <c r="Q57" s="40">
        <f t="shared" si="40"/>
        <v>0</v>
      </c>
      <c r="R57" s="42">
        <f t="shared" si="46"/>
        <v>0</v>
      </c>
      <c r="S57" s="43">
        <f t="shared" si="47"/>
        <v>0</v>
      </c>
      <c r="T57" s="52"/>
      <c r="U57" s="40">
        <f t="shared" si="48"/>
        <v>0</v>
      </c>
      <c r="V57" s="52"/>
      <c r="W57" s="40">
        <f t="shared" si="49"/>
        <v>0</v>
      </c>
      <c r="X57" s="52"/>
      <c r="Y57" s="40">
        <f t="shared" si="50"/>
        <v>0</v>
      </c>
      <c r="Z57" s="52"/>
      <c r="AA57" s="40">
        <f t="shared" si="50"/>
        <v>0</v>
      </c>
      <c r="AB57" s="52"/>
      <c r="AC57" s="40">
        <f t="shared" si="41"/>
        <v>0</v>
      </c>
      <c r="AD57" s="52"/>
      <c r="AE57" s="40">
        <f t="shared" si="42"/>
        <v>0</v>
      </c>
      <c r="AF57" s="52"/>
      <c r="AG57" s="40">
        <f t="shared" si="51"/>
        <v>0</v>
      </c>
      <c r="AH57" s="44">
        <f t="shared" si="52"/>
        <v>0</v>
      </c>
      <c r="AI57" s="45">
        <f t="shared" si="53"/>
        <v>0</v>
      </c>
      <c r="AJ57" s="46">
        <f t="shared" si="54"/>
        <v>0</v>
      </c>
      <c r="AK57" s="47">
        <f t="shared" si="54"/>
        <v>0</v>
      </c>
      <c r="AL57" s="52"/>
      <c r="AM57" s="48">
        <f t="shared" si="55"/>
        <v>0</v>
      </c>
    </row>
    <row r="58" spans="1:39" s="49" customFormat="1" ht="15">
      <c r="A58" s="38">
        <v>10</v>
      </c>
      <c r="B58" s="127" t="s">
        <v>53</v>
      </c>
      <c r="C58" s="39">
        <f>VLOOKUP(A58,Tarife!$A$2:$F$23,$C$14+1,FALSE)</f>
        <v>2.75</v>
      </c>
      <c r="D58" s="38"/>
      <c r="E58" s="40">
        <f t="shared" si="43"/>
        <v>0</v>
      </c>
      <c r="F58" s="41"/>
      <c r="G58" s="40">
        <f t="shared" si="44"/>
        <v>0</v>
      </c>
      <c r="H58" s="41"/>
      <c r="I58" s="40">
        <f t="shared" si="45"/>
        <v>0</v>
      </c>
      <c r="J58" s="41"/>
      <c r="K58" s="40">
        <f t="shared" si="45"/>
        <v>0</v>
      </c>
      <c r="L58" s="41"/>
      <c r="M58" s="40">
        <f t="shared" si="38"/>
        <v>0</v>
      </c>
      <c r="N58" s="41"/>
      <c r="O58" s="40">
        <f t="shared" si="39"/>
        <v>0</v>
      </c>
      <c r="P58" s="41"/>
      <c r="Q58" s="40">
        <f t="shared" si="40"/>
        <v>0</v>
      </c>
      <c r="R58" s="42">
        <f t="shared" si="46"/>
        <v>0</v>
      </c>
      <c r="S58" s="43">
        <f t="shared" si="47"/>
        <v>0</v>
      </c>
      <c r="T58" s="41"/>
      <c r="U58" s="40">
        <f t="shared" si="48"/>
        <v>0</v>
      </c>
      <c r="V58" s="41"/>
      <c r="W58" s="40">
        <f t="shared" si="49"/>
        <v>0</v>
      </c>
      <c r="X58" s="41"/>
      <c r="Y58" s="40">
        <f t="shared" si="50"/>
        <v>0</v>
      </c>
      <c r="Z58" s="41"/>
      <c r="AA58" s="40">
        <f t="shared" si="50"/>
        <v>0</v>
      </c>
      <c r="AB58" s="41"/>
      <c r="AC58" s="40">
        <f t="shared" si="41"/>
        <v>0</v>
      </c>
      <c r="AD58" s="41"/>
      <c r="AE58" s="40">
        <f t="shared" si="42"/>
        <v>0</v>
      </c>
      <c r="AF58" s="41"/>
      <c r="AG58" s="40">
        <f t="shared" si="51"/>
        <v>0</v>
      </c>
      <c r="AH58" s="44">
        <f t="shared" si="52"/>
        <v>0</v>
      </c>
      <c r="AI58" s="45">
        <f t="shared" si="53"/>
        <v>0</v>
      </c>
      <c r="AJ58" s="46">
        <f t="shared" si="54"/>
        <v>0</v>
      </c>
      <c r="AK58" s="47">
        <f t="shared" si="54"/>
        <v>0</v>
      </c>
      <c r="AL58" s="41"/>
      <c r="AM58" s="48">
        <f t="shared" si="55"/>
        <v>0</v>
      </c>
    </row>
    <row r="59" spans="1:39" s="49" customFormat="1" ht="15">
      <c r="A59" s="50">
        <v>11</v>
      </c>
      <c r="B59" s="128" t="s">
        <v>54</v>
      </c>
      <c r="C59" s="51">
        <f>VLOOKUP(A59,Tarife!$A$2:$F$23,$C$14+1,FALSE)</f>
        <v>3.25</v>
      </c>
      <c r="D59" s="50"/>
      <c r="E59" s="40">
        <f t="shared" si="43"/>
        <v>0</v>
      </c>
      <c r="F59" s="52"/>
      <c r="G59" s="40">
        <f t="shared" si="44"/>
        <v>0</v>
      </c>
      <c r="H59" s="52"/>
      <c r="I59" s="40">
        <f t="shared" si="45"/>
        <v>0</v>
      </c>
      <c r="J59" s="52"/>
      <c r="K59" s="40">
        <f t="shared" si="45"/>
        <v>0</v>
      </c>
      <c r="L59" s="52"/>
      <c r="M59" s="40">
        <f t="shared" si="38"/>
        <v>0</v>
      </c>
      <c r="N59" s="52"/>
      <c r="O59" s="40">
        <f t="shared" si="39"/>
        <v>0</v>
      </c>
      <c r="P59" s="52"/>
      <c r="Q59" s="40">
        <f t="shared" si="40"/>
        <v>0</v>
      </c>
      <c r="R59" s="42">
        <f t="shared" si="46"/>
        <v>0</v>
      </c>
      <c r="S59" s="43">
        <f t="shared" si="47"/>
        <v>0</v>
      </c>
      <c r="T59" s="52"/>
      <c r="U59" s="40">
        <f t="shared" si="48"/>
        <v>0</v>
      </c>
      <c r="V59" s="52"/>
      <c r="W59" s="40">
        <f t="shared" si="49"/>
        <v>0</v>
      </c>
      <c r="X59" s="52"/>
      <c r="Y59" s="40">
        <f t="shared" si="50"/>
        <v>0</v>
      </c>
      <c r="Z59" s="52"/>
      <c r="AA59" s="40">
        <f t="shared" si="50"/>
        <v>0</v>
      </c>
      <c r="AB59" s="52"/>
      <c r="AC59" s="40">
        <f t="shared" si="41"/>
        <v>0</v>
      </c>
      <c r="AD59" s="52"/>
      <c r="AE59" s="40">
        <f t="shared" si="42"/>
        <v>0</v>
      </c>
      <c r="AF59" s="52"/>
      <c r="AG59" s="40">
        <f t="shared" si="51"/>
        <v>0</v>
      </c>
      <c r="AH59" s="44">
        <f t="shared" si="52"/>
        <v>0</v>
      </c>
      <c r="AI59" s="45">
        <f t="shared" si="53"/>
        <v>0</v>
      </c>
      <c r="AJ59" s="46">
        <f t="shared" si="54"/>
        <v>0</v>
      </c>
      <c r="AK59" s="47">
        <f t="shared" si="54"/>
        <v>0</v>
      </c>
      <c r="AL59" s="52"/>
      <c r="AM59" s="48">
        <f t="shared" si="55"/>
        <v>0</v>
      </c>
    </row>
    <row r="60" spans="1:39" s="49" customFormat="1" ht="15">
      <c r="A60" s="38">
        <v>12</v>
      </c>
      <c r="B60" s="127" t="s">
        <v>55</v>
      </c>
      <c r="C60" s="39">
        <f>VLOOKUP(A60,Tarife!$A$2:$F$23,$C$14+1,FALSE)</f>
        <v>3.75</v>
      </c>
      <c r="D60" s="38"/>
      <c r="E60" s="40">
        <f t="shared" si="43"/>
        <v>0</v>
      </c>
      <c r="F60" s="41"/>
      <c r="G60" s="40">
        <f t="shared" si="44"/>
        <v>0</v>
      </c>
      <c r="H60" s="41"/>
      <c r="I60" s="40">
        <f t="shared" si="45"/>
        <v>0</v>
      </c>
      <c r="J60" s="41"/>
      <c r="K60" s="40">
        <f t="shared" si="45"/>
        <v>0</v>
      </c>
      <c r="L60" s="41"/>
      <c r="M60" s="40">
        <f t="shared" si="38"/>
        <v>0</v>
      </c>
      <c r="N60" s="41"/>
      <c r="O60" s="40">
        <f t="shared" si="39"/>
        <v>0</v>
      </c>
      <c r="P60" s="41"/>
      <c r="Q60" s="40">
        <f t="shared" si="40"/>
        <v>0</v>
      </c>
      <c r="R60" s="42">
        <f t="shared" si="46"/>
        <v>0</v>
      </c>
      <c r="S60" s="43">
        <f t="shared" si="47"/>
        <v>0</v>
      </c>
      <c r="T60" s="41"/>
      <c r="U60" s="40">
        <f t="shared" si="48"/>
        <v>0</v>
      </c>
      <c r="V60" s="41"/>
      <c r="W60" s="40">
        <f t="shared" si="49"/>
        <v>0</v>
      </c>
      <c r="X60" s="41"/>
      <c r="Y60" s="40">
        <f t="shared" si="50"/>
        <v>0</v>
      </c>
      <c r="Z60" s="41"/>
      <c r="AA60" s="40">
        <f t="shared" si="50"/>
        <v>0</v>
      </c>
      <c r="AB60" s="41"/>
      <c r="AC60" s="40">
        <f t="shared" si="41"/>
        <v>0</v>
      </c>
      <c r="AD60" s="41"/>
      <c r="AE60" s="40">
        <f t="shared" si="42"/>
        <v>0</v>
      </c>
      <c r="AF60" s="41"/>
      <c r="AG60" s="40">
        <f t="shared" si="51"/>
        <v>0</v>
      </c>
      <c r="AH60" s="44">
        <f t="shared" si="52"/>
        <v>0</v>
      </c>
      <c r="AI60" s="45">
        <f t="shared" si="53"/>
        <v>0</v>
      </c>
      <c r="AJ60" s="46">
        <f t="shared" si="54"/>
        <v>0</v>
      </c>
      <c r="AK60" s="47">
        <f t="shared" si="54"/>
        <v>0</v>
      </c>
      <c r="AL60" s="41"/>
      <c r="AM60" s="48">
        <f t="shared" si="55"/>
        <v>0</v>
      </c>
    </row>
    <row r="61" spans="1:39" s="49" customFormat="1" ht="15">
      <c r="A61" s="50">
        <v>13</v>
      </c>
      <c r="B61" s="128" t="s">
        <v>56</v>
      </c>
      <c r="C61" s="51">
        <f>VLOOKUP(A61,Tarife!$A$2:$F$23,$C$14+1,FALSE)</f>
        <v>4.25</v>
      </c>
      <c r="D61" s="50"/>
      <c r="E61" s="40">
        <f t="shared" si="43"/>
        <v>0</v>
      </c>
      <c r="F61" s="52"/>
      <c r="G61" s="40">
        <f t="shared" si="44"/>
        <v>0</v>
      </c>
      <c r="H61" s="52"/>
      <c r="I61" s="40">
        <f t="shared" si="45"/>
        <v>0</v>
      </c>
      <c r="J61" s="52"/>
      <c r="K61" s="40">
        <f t="shared" si="45"/>
        <v>0</v>
      </c>
      <c r="L61" s="52"/>
      <c r="M61" s="40">
        <f t="shared" si="38"/>
        <v>0</v>
      </c>
      <c r="N61" s="52"/>
      <c r="O61" s="40">
        <f t="shared" si="39"/>
        <v>0</v>
      </c>
      <c r="P61" s="52"/>
      <c r="Q61" s="40">
        <f t="shared" si="40"/>
        <v>0</v>
      </c>
      <c r="R61" s="42">
        <f t="shared" si="46"/>
        <v>0</v>
      </c>
      <c r="S61" s="43">
        <f t="shared" si="47"/>
        <v>0</v>
      </c>
      <c r="T61" s="52"/>
      <c r="U61" s="40">
        <f t="shared" si="48"/>
        <v>0</v>
      </c>
      <c r="V61" s="52"/>
      <c r="W61" s="40">
        <f t="shared" si="49"/>
        <v>0</v>
      </c>
      <c r="X61" s="52"/>
      <c r="Y61" s="40">
        <f t="shared" si="50"/>
        <v>0</v>
      </c>
      <c r="Z61" s="52"/>
      <c r="AA61" s="40">
        <f t="shared" si="50"/>
        <v>0</v>
      </c>
      <c r="AB61" s="52"/>
      <c r="AC61" s="40">
        <f t="shared" si="41"/>
        <v>0</v>
      </c>
      <c r="AD61" s="52"/>
      <c r="AE61" s="40">
        <f t="shared" si="42"/>
        <v>0</v>
      </c>
      <c r="AF61" s="52"/>
      <c r="AG61" s="40">
        <f t="shared" si="51"/>
        <v>0</v>
      </c>
      <c r="AH61" s="44">
        <f t="shared" si="52"/>
        <v>0</v>
      </c>
      <c r="AI61" s="45">
        <f t="shared" si="53"/>
        <v>0</v>
      </c>
      <c r="AJ61" s="46">
        <f t="shared" si="54"/>
        <v>0</v>
      </c>
      <c r="AK61" s="47">
        <f t="shared" si="54"/>
        <v>0</v>
      </c>
      <c r="AL61" s="52"/>
      <c r="AM61" s="48">
        <f t="shared" si="55"/>
        <v>0</v>
      </c>
    </row>
    <row r="62" spans="1:39" s="49" customFormat="1" ht="15">
      <c r="A62" s="38">
        <v>14</v>
      </c>
      <c r="B62" s="127" t="s">
        <v>57</v>
      </c>
      <c r="C62" s="39">
        <f>VLOOKUP(A62,Tarife!$A$2:$F$23,$C$14+1,FALSE)</f>
        <v>4.75</v>
      </c>
      <c r="D62" s="38"/>
      <c r="E62" s="40">
        <f t="shared" si="43"/>
        <v>0</v>
      </c>
      <c r="F62" s="41"/>
      <c r="G62" s="40">
        <f t="shared" si="44"/>
        <v>0</v>
      </c>
      <c r="H62" s="41"/>
      <c r="I62" s="40">
        <f t="shared" si="45"/>
        <v>0</v>
      </c>
      <c r="J62" s="41"/>
      <c r="K62" s="40">
        <f t="shared" si="45"/>
        <v>0</v>
      </c>
      <c r="L62" s="41"/>
      <c r="M62" s="40">
        <f t="shared" si="38"/>
        <v>0</v>
      </c>
      <c r="N62" s="41"/>
      <c r="O62" s="40">
        <f t="shared" si="39"/>
        <v>0</v>
      </c>
      <c r="P62" s="41"/>
      <c r="Q62" s="40">
        <f t="shared" si="40"/>
        <v>0</v>
      </c>
      <c r="R62" s="42">
        <f t="shared" si="46"/>
        <v>0</v>
      </c>
      <c r="S62" s="43">
        <f t="shared" si="47"/>
        <v>0</v>
      </c>
      <c r="T62" s="41"/>
      <c r="U62" s="40">
        <f t="shared" si="48"/>
        <v>0</v>
      </c>
      <c r="V62" s="41"/>
      <c r="W62" s="40">
        <f t="shared" si="49"/>
        <v>0</v>
      </c>
      <c r="X62" s="41"/>
      <c r="Y62" s="40">
        <f t="shared" si="50"/>
        <v>0</v>
      </c>
      <c r="Z62" s="41"/>
      <c r="AA62" s="40">
        <f t="shared" si="50"/>
        <v>0</v>
      </c>
      <c r="AB62" s="41"/>
      <c r="AC62" s="40">
        <f t="shared" si="41"/>
        <v>0</v>
      </c>
      <c r="AD62" s="41"/>
      <c r="AE62" s="40">
        <f t="shared" si="42"/>
        <v>0</v>
      </c>
      <c r="AF62" s="41"/>
      <c r="AG62" s="40">
        <f t="shared" si="51"/>
        <v>0</v>
      </c>
      <c r="AH62" s="44">
        <f t="shared" si="52"/>
        <v>0</v>
      </c>
      <c r="AI62" s="45">
        <f t="shared" si="53"/>
        <v>0</v>
      </c>
      <c r="AJ62" s="46">
        <f t="shared" si="54"/>
        <v>0</v>
      </c>
      <c r="AK62" s="47">
        <f t="shared" si="54"/>
        <v>0</v>
      </c>
      <c r="AL62" s="41"/>
      <c r="AM62" s="48">
        <f t="shared" si="55"/>
        <v>0</v>
      </c>
    </row>
    <row r="63" spans="1:39" s="49" customFormat="1" ht="15">
      <c r="A63" s="50">
        <v>15</v>
      </c>
      <c r="B63" s="128" t="s">
        <v>58</v>
      </c>
      <c r="C63" s="51">
        <f>VLOOKUP(A63,Tarife!$A$2:$F$23,$C$14+1,FALSE)</f>
        <v>5.25</v>
      </c>
      <c r="D63" s="50"/>
      <c r="E63" s="40">
        <f t="shared" si="43"/>
        <v>0</v>
      </c>
      <c r="F63" s="52"/>
      <c r="G63" s="40">
        <f t="shared" si="44"/>
        <v>0</v>
      </c>
      <c r="H63" s="52"/>
      <c r="I63" s="40">
        <f t="shared" si="45"/>
        <v>0</v>
      </c>
      <c r="J63" s="52"/>
      <c r="K63" s="40">
        <f t="shared" si="45"/>
        <v>0</v>
      </c>
      <c r="L63" s="52"/>
      <c r="M63" s="40">
        <f t="shared" si="38"/>
        <v>0</v>
      </c>
      <c r="N63" s="52"/>
      <c r="O63" s="40">
        <f t="shared" si="39"/>
        <v>0</v>
      </c>
      <c r="P63" s="52"/>
      <c r="Q63" s="40">
        <f t="shared" si="40"/>
        <v>0</v>
      </c>
      <c r="R63" s="42">
        <f t="shared" si="46"/>
        <v>0</v>
      </c>
      <c r="S63" s="43">
        <f t="shared" si="47"/>
        <v>0</v>
      </c>
      <c r="T63" s="52"/>
      <c r="U63" s="40">
        <f t="shared" si="48"/>
        <v>0</v>
      </c>
      <c r="V63" s="52"/>
      <c r="W63" s="40">
        <f t="shared" si="49"/>
        <v>0</v>
      </c>
      <c r="X63" s="52"/>
      <c r="Y63" s="40">
        <f t="shared" si="50"/>
        <v>0</v>
      </c>
      <c r="Z63" s="52"/>
      <c r="AA63" s="40">
        <f t="shared" si="50"/>
        <v>0</v>
      </c>
      <c r="AB63" s="52"/>
      <c r="AC63" s="40">
        <f t="shared" si="41"/>
        <v>0</v>
      </c>
      <c r="AD63" s="52"/>
      <c r="AE63" s="40">
        <f t="shared" si="42"/>
        <v>0</v>
      </c>
      <c r="AF63" s="52"/>
      <c r="AG63" s="40">
        <f t="shared" si="51"/>
        <v>0</v>
      </c>
      <c r="AH63" s="44">
        <f t="shared" si="52"/>
        <v>0</v>
      </c>
      <c r="AI63" s="45">
        <f t="shared" si="53"/>
        <v>0</v>
      </c>
      <c r="AJ63" s="46">
        <f t="shared" si="54"/>
        <v>0</v>
      </c>
      <c r="AK63" s="47">
        <f t="shared" si="54"/>
        <v>0</v>
      </c>
      <c r="AL63" s="52"/>
      <c r="AM63" s="48">
        <f t="shared" si="55"/>
        <v>0</v>
      </c>
    </row>
    <row r="64" spans="1:39" s="49" customFormat="1" ht="15">
      <c r="A64" s="38">
        <v>16</v>
      </c>
      <c r="B64" s="127" t="s">
        <v>59</v>
      </c>
      <c r="C64" s="39">
        <f>VLOOKUP(A64,Tarife!$A$2:$F$23,$C$14+1,FALSE)</f>
        <v>5.8</v>
      </c>
      <c r="D64" s="38"/>
      <c r="E64" s="40">
        <f t="shared" si="43"/>
        <v>0</v>
      </c>
      <c r="F64" s="41"/>
      <c r="G64" s="40">
        <f t="shared" si="44"/>
        <v>0</v>
      </c>
      <c r="H64" s="41"/>
      <c r="I64" s="40">
        <f t="shared" si="45"/>
        <v>0</v>
      </c>
      <c r="J64" s="41"/>
      <c r="K64" s="40">
        <f t="shared" si="45"/>
        <v>0</v>
      </c>
      <c r="L64" s="41"/>
      <c r="M64" s="40">
        <f t="shared" si="38"/>
        <v>0</v>
      </c>
      <c r="N64" s="41"/>
      <c r="O64" s="40">
        <f t="shared" si="39"/>
        <v>0</v>
      </c>
      <c r="P64" s="41"/>
      <c r="Q64" s="40">
        <f t="shared" si="40"/>
        <v>0</v>
      </c>
      <c r="R64" s="42">
        <f t="shared" si="46"/>
        <v>0</v>
      </c>
      <c r="S64" s="43">
        <f t="shared" si="47"/>
        <v>0</v>
      </c>
      <c r="T64" s="41"/>
      <c r="U64" s="40">
        <f t="shared" si="48"/>
        <v>0</v>
      </c>
      <c r="V64" s="41"/>
      <c r="W64" s="40">
        <f t="shared" si="49"/>
        <v>0</v>
      </c>
      <c r="X64" s="41"/>
      <c r="Y64" s="40">
        <f t="shared" si="50"/>
        <v>0</v>
      </c>
      <c r="Z64" s="41"/>
      <c r="AA64" s="40">
        <f t="shared" si="50"/>
        <v>0</v>
      </c>
      <c r="AB64" s="41"/>
      <c r="AC64" s="40">
        <f t="shared" si="41"/>
        <v>0</v>
      </c>
      <c r="AD64" s="41"/>
      <c r="AE64" s="40">
        <f t="shared" si="42"/>
        <v>0</v>
      </c>
      <c r="AF64" s="41"/>
      <c r="AG64" s="40">
        <f t="shared" si="51"/>
        <v>0</v>
      </c>
      <c r="AH64" s="44">
        <f t="shared" si="52"/>
        <v>0</v>
      </c>
      <c r="AI64" s="45">
        <f t="shared" si="53"/>
        <v>0</v>
      </c>
      <c r="AJ64" s="46">
        <f t="shared" si="54"/>
        <v>0</v>
      </c>
      <c r="AK64" s="47">
        <f t="shared" si="54"/>
        <v>0</v>
      </c>
      <c r="AL64" s="41"/>
      <c r="AM64" s="48">
        <f t="shared" si="55"/>
        <v>0</v>
      </c>
    </row>
    <row r="65" spans="1:39" s="49" customFormat="1" ht="15">
      <c r="A65" s="50">
        <v>17</v>
      </c>
      <c r="B65" s="128" t="s">
        <v>60</v>
      </c>
      <c r="C65" s="51">
        <f>VLOOKUP(A65,Tarife!$A$2:$F$23,$C$14+1,FALSE)</f>
        <v>6.4</v>
      </c>
      <c r="D65" s="50"/>
      <c r="E65" s="40">
        <f t="shared" si="43"/>
        <v>0</v>
      </c>
      <c r="F65" s="52"/>
      <c r="G65" s="40">
        <f t="shared" si="44"/>
        <v>0</v>
      </c>
      <c r="H65" s="52"/>
      <c r="I65" s="40">
        <f aca="true" t="shared" si="56" ref="I65:K68">$C65*H65</f>
        <v>0</v>
      </c>
      <c r="J65" s="52"/>
      <c r="K65" s="40">
        <f t="shared" si="56"/>
        <v>0</v>
      </c>
      <c r="L65" s="52"/>
      <c r="M65" s="40">
        <f t="shared" si="38"/>
        <v>0</v>
      </c>
      <c r="N65" s="52"/>
      <c r="O65" s="40">
        <f t="shared" si="39"/>
        <v>0</v>
      </c>
      <c r="P65" s="52"/>
      <c r="Q65" s="40">
        <f t="shared" si="40"/>
        <v>0</v>
      </c>
      <c r="R65" s="42">
        <f t="shared" si="46"/>
        <v>0</v>
      </c>
      <c r="S65" s="43">
        <f t="shared" si="47"/>
        <v>0</v>
      </c>
      <c r="T65" s="52"/>
      <c r="U65" s="40">
        <f t="shared" si="48"/>
        <v>0</v>
      </c>
      <c r="V65" s="52"/>
      <c r="W65" s="40">
        <f t="shared" si="49"/>
        <v>0</v>
      </c>
      <c r="X65" s="52"/>
      <c r="Y65" s="40">
        <f aca="true" t="shared" si="57" ref="Y65:AA66">$C65*X65</f>
        <v>0</v>
      </c>
      <c r="Z65" s="52"/>
      <c r="AA65" s="40">
        <f t="shared" si="57"/>
        <v>0</v>
      </c>
      <c r="AB65" s="52"/>
      <c r="AC65" s="40">
        <f t="shared" si="41"/>
        <v>0</v>
      </c>
      <c r="AD65" s="52"/>
      <c r="AE65" s="40">
        <f t="shared" si="42"/>
        <v>0</v>
      </c>
      <c r="AF65" s="52"/>
      <c r="AG65" s="40">
        <f t="shared" si="51"/>
        <v>0</v>
      </c>
      <c r="AH65" s="44">
        <f t="shared" si="52"/>
        <v>0</v>
      </c>
      <c r="AI65" s="45">
        <f t="shared" si="53"/>
        <v>0</v>
      </c>
      <c r="AJ65" s="46">
        <f t="shared" si="54"/>
        <v>0</v>
      </c>
      <c r="AK65" s="47">
        <f t="shared" si="54"/>
        <v>0</v>
      </c>
      <c r="AL65" s="52"/>
      <c r="AM65" s="48">
        <f t="shared" si="55"/>
        <v>0</v>
      </c>
    </row>
    <row r="66" spans="1:39" s="49" customFormat="1" ht="15">
      <c r="A66" s="38">
        <v>18</v>
      </c>
      <c r="B66" s="127" t="s">
        <v>61</v>
      </c>
      <c r="C66" s="39">
        <f>VLOOKUP(A66,Tarife!$A$2:$F$23,$C$14+1,FALSE)</f>
        <v>7</v>
      </c>
      <c r="D66" s="38"/>
      <c r="E66" s="40">
        <f t="shared" si="43"/>
        <v>0</v>
      </c>
      <c r="F66" s="41"/>
      <c r="G66" s="40">
        <f t="shared" si="44"/>
        <v>0</v>
      </c>
      <c r="H66" s="41"/>
      <c r="I66" s="40">
        <f t="shared" si="56"/>
        <v>0</v>
      </c>
      <c r="J66" s="41"/>
      <c r="K66" s="40">
        <f t="shared" si="56"/>
        <v>0</v>
      </c>
      <c r="L66" s="41"/>
      <c r="M66" s="40">
        <f t="shared" si="38"/>
        <v>0</v>
      </c>
      <c r="N66" s="41"/>
      <c r="O66" s="40">
        <f t="shared" si="39"/>
        <v>0</v>
      </c>
      <c r="P66" s="41"/>
      <c r="Q66" s="40">
        <f t="shared" si="40"/>
        <v>0</v>
      </c>
      <c r="R66" s="42">
        <f t="shared" si="46"/>
        <v>0</v>
      </c>
      <c r="S66" s="43">
        <f t="shared" si="47"/>
        <v>0</v>
      </c>
      <c r="T66" s="41"/>
      <c r="U66" s="40">
        <f t="shared" si="48"/>
        <v>0</v>
      </c>
      <c r="V66" s="41"/>
      <c r="W66" s="40">
        <f t="shared" si="49"/>
        <v>0</v>
      </c>
      <c r="X66" s="41"/>
      <c r="Y66" s="40">
        <f t="shared" si="57"/>
        <v>0</v>
      </c>
      <c r="Z66" s="41"/>
      <c r="AA66" s="40">
        <f t="shared" si="57"/>
        <v>0</v>
      </c>
      <c r="AB66" s="41"/>
      <c r="AC66" s="40">
        <f t="shared" si="41"/>
        <v>0</v>
      </c>
      <c r="AD66" s="41"/>
      <c r="AE66" s="40">
        <f t="shared" si="42"/>
        <v>0</v>
      </c>
      <c r="AF66" s="41"/>
      <c r="AG66" s="40">
        <f t="shared" si="51"/>
        <v>0</v>
      </c>
      <c r="AH66" s="44">
        <f t="shared" si="52"/>
        <v>0</v>
      </c>
      <c r="AI66" s="45">
        <f t="shared" si="53"/>
        <v>0</v>
      </c>
      <c r="AJ66" s="46">
        <f t="shared" si="54"/>
        <v>0</v>
      </c>
      <c r="AK66" s="47">
        <f t="shared" si="54"/>
        <v>0</v>
      </c>
      <c r="AL66" s="41"/>
      <c r="AM66" s="48">
        <f t="shared" si="55"/>
        <v>0</v>
      </c>
    </row>
    <row r="67" spans="1:39" s="49" customFormat="1" ht="15">
      <c r="A67" s="50">
        <v>19</v>
      </c>
      <c r="B67" s="128" t="s">
        <v>62</v>
      </c>
      <c r="C67" s="51">
        <f>VLOOKUP(A67,Tarife!$A$2:$F$23,$C$14+1,FALSE)</f>
        <v>7.6</v>
      </c>
      <c r="D67" s="50"/>
      <c r="E67" s="40">
        <f t="shared" si="43"/>
        <v>0</v>
      </c>
      <c r="F67" s="52"/>
      <c r="G67" s="40">
        <f t="shared" si="44"/>
        <v>0</v>
      </c>
      <c r="H67" s="52"/>
      <c r="I67" s="40">
        <f t="shared" si="56"/>
        <v>0</v>
      </c>
      <c r="J67" s="52"/>
      <c r="K67" s="40">
        <f t="shared" si="56"/>
        <v>0</v>
      </c>
      <c r="L67" s="52"/>
      <c r="M67" s="40">
        <f t="shared" si="38"/>
        <v>0</v>
      </c>
      <c r="N67" s="52"/>
      <c r="O67" s="40">
        <f t="shared" si="39"/>
        <v>0</v>
      </c>
      <c r="P67" s="52"/>
      <c r="Q67" s="40">
        <f t="shared" si="40"/>
        <v>0</v>
      </c>
      <c r="R67" s="42">
        <f t="shared" si="46"/>
        <v>0</v>
      </c>
      <c r="S67" s="43">
        <f t="shared" si="47"/>
        <v>0</v>
      </c>
      <c r="T67" s="52"/>
      <c r="U67" s="40">
        <f>$C67*T67</f>
        <v>0</v>
      </c>
      <c r="V67" s="52"/>
      <c r="W67" s="40">
        <f t="shared" si="49"/>
        <v>0</v>
      </c>
      <c r="X67" s="52"/>
      <c r="Y67" s="40">
        <f>$C67*X67</f>
        <v>0</v>
      </c>
      <c r="Z67" s="52"/>
      <c r="AA67" s="40">
        <f>$C67*Z67</f>
        <v>0</v>
      </c>
      <c r="AB67" s="52"/>
      <c r="AC67" s="40">
        <f t="shared" si="41"/>
        <v>0</v>
      </c>
      <c r="AD67" s="52"/>
      <c r="AE67" s="40">
        <f t="shared" si="42"/>
        <v>0</v>
      </c>
      <c r="AF67" s="52"/>
      <c r="AG67" s="40">
        <f t="shared" si="51"/>
        <v>0</v>
      </c>
      <c r="AH67" s="44">
        <f t="shared" si="52"/>
        <v>0</v>
      </c>
      <c r="AI67" s="45">
        <f t="shared" si="53"/>
        <v>0</v>
      </c>
      <c r="AJ67" s="46">
        <f t="shared" si="54"/>
        <v>0</v>
      </c>
      <c r="AK67" s="47">
        <f t="shared" si="54"/>
        <v>0</v>
      </c>
      <c r="AL67" s="52"/>
      <c r="AM67" s="48">
        <f t="shared" si="55"/>
        <v>0</v>
      </c>
    </row>
    <row r="68" spans="1:39" s="49" customFormat="1" ht="15">
      <c r="A68" s="38">
        <v>20</v>
      </c>
      <c r="B68" s="127" t="s">
        <v>63</v>
      </c>
      <c r="C68" s="39">
        <f>VLOOKUP(A68,Tarife!$A$2:$F$23,$C$14+1,FALSE)</f>
        <v>8.3</v>
      </c>
      <c r="D68" s="53"/>
      <c r="E68" s="40">
        <f t="shared" si="43"/>
        <v>0</v>
      </c>
      <c r="F68" s="54"/>
      <c r="G68" s="40">
        <f t="shared" si="44"/>
        <v>0</v>
      </c>
      <c r="H68" s="54"/>
      <c r="I68" s="40">
        <f t="shared" si="56"/>
        <v>0</v>
      </c>
      <c r="J68" s="54"/>
      <c r="K68" s="40">
        <f t="shared" si="56"/>
        <v>0</v>
      </c>
      <c r="L68" s="54"/>
      <c r="M68" s="40">
        <f t="shared" si="38"/>
        <v>0</v>
      </c>
      <c r="N68" s="54"/>
      <c r="O68" s="40">
        <f t="shared" si="39"/>
        <v>0</v>
      </c>
      <c r="P68" s="54"/>
      <c r="Q68" s="40">
        <f t="shared" si="40"/>
        <v>0</v>
      </c>
      <c r="R68" s="42">
        <f t="shared" si="46"/>
        <v>0</v>
      </c>
      <c r="S68" s="43">
        <f t="shared" si="47"/>
        <v>0</v>
      </c>
      <c r="T68" s="54"/>
      <c r="U68" s="40">
        <f>$C68*T68</f>
        <v>0</v>
      </c>
      <c r="V68" s="54"/>
      <c r="W68" s="40">
        <f t="shared" si="49"/>
        <v>0</v>
      </c>
      <c r="X68" s="54"/>
      <c r="Y68" s="40">
        <f>$C68*X68</f>
        <v>0</v>
      </c>
      <c r="Z68" s="54"/>
      <c r="AA68" s="40">
        <f>$C68*Z68</f>
        <v>0</v>
      </c>
      <c r="AB68" s="54"/>
      <c r="AC68" s="40">
        <f t="shared" si="41"/>
        <v>0</v>
      </c>
      <c r="AD68" s="54"/>
      <c r="AE68" s="40">
        <f t="shared" si="42"/>
        <v>0</v>
      </c>
      <c r="AF68" s="54"/>
      <c r="AG68" s="40">
        <f t="shared" si="51"/>
        <v>0</v>
      </c>
      <c r="AH68" s="44">
        <f t="shared" si="52"/>
        <v>0</v>
      </c>
      <c r="AI68" s="45">
        <f t="shared" si="53"/>
        <v>0</v>
      </c>
      <c r="AJ68" s="46">
        <f>SUM(R68,AH68)</f>
        <v>0</v>
      </c>
      <c r="AK68" s="47">
        <f>SUM(S68,AI68)</f>
        <v>0</v>
      </c>
      <c r="AL68" s="54"/>
      <c r="AM68" s="48">
        <f t="shared" si="55"/>
        <v>0</v>
      </c>
    </row>
    <row r="69" spans="1:39" s="49" customFormat="1" ht="15.75" thickBot="1">
      <c r="A69" s="55">
        <v>21</v>
      </c>
      <c r="B69" s="129" t="s">
        <v>64</v>
      </c>
      <c r="C69" s="58">
        <f>VLOOKUP(A69,Tarife!$A$2:$F$23,$C$14+1,FALSE)</f>
        <v>9.1</v>
      </c>
      <c r="D69" s="55"/>
      <c r="E69" s="59">
        <f t="shared" si="43"/>
        <v>0</v>
      </c>
      <c r="F69" s="56"/>
      <c r="G69" s="60">
        <f t="shared" si="44"/>
        <v>0</v>
      </c>
      <c r="H69" s="56"/>
      <c r="I69" s="60">
        <f>$C69*H69</f>
        <v>0</v>
      </c>
      <c r="J69" s="56"/>
      <c r="K69" s="60">
        <f>$C69*J69</f>
        <v>0</v>
      </c>
      <c r="L69" s="56"/>
      <c r="M69" s="60">
        <f t="shared" si="38"/>
        <v>0</v>
      </c>
      <c r="N69" s="56"/>
      <c r="O69" s="60">
        <f t="shared" si="39"/>
        <v>0</v>
      </c>
      <c r="P69" s="56"/>
      <c r="Q69" s="60">
        <f t="shared" si="40"/>
        <v>0</v>
      </c>
      <c r="R69" s="61">
        <f t="shared" si="46"/>
        <v>0</v>
      </c>
      <c r="S69" s="62">
        <f t="shared" si="47"/>
        <v>0</v>
      </c>
      <c r="T69" s="56"/>
      <c r="U69" s="60">
        <f>$C69*T69</f>
        <v>0</v>
      </c>
      <c r="V69" s="56"/>
      <c r="W69" s="60">
        <f t="shared" si="49"/>
        <v>0</v>
      </c>
      <c r="X69" s="56"/>
      <c r="Y69" s="60">
        <f>$C69*X69</f>
        <v>0</v>
      </c>
      <c r="Z69" s="56"/>
      <c r="AA69" s="60">
        <f>$C69*Z69</f>
        <v>0</v>
      </c>
      <c r="AB69" s="56"/>
      <c r="AC69" s="60">
        <f t="shared" si="41"/>
        <v>0</v>
      </c>
      <c r="AD69" s="56"/>
      <c r="AE69" s="60">
        <f t="shared" si="42"/>
        <v>0</v>
      </c>
      <c r="AF69" s="56"/>
      <c r="AG69" s="60">
        <f t="shared" si="51"/>
        <v>0</v>
      </c>
      <c r="AH69" s="63">
        <f t="shared" si="52"/>
        <v>0</v>
      </c>
      <c r="AI69" s="64">
        <f>SUM(U69,W69,Y69,AA69,AC69,AE69,AG69)</f>
        <v>0</v>
      </c>
      <c r="AJ69" s="65">
        <f>SUM(R69,AH69)</f>
        <v>0</v>
      </c>
      <c r="AK69" s="66">
        <f>SUM(S69,AI69)</f>
        <v>0</v>
      </c>
      <c r="AL69" s="56"/>
      <c r="AM69" s="67">
        <f t="shared" si="55"/>
        <v>0</v>
      </c>
    </row>
    <row r="70" spans="1:40" s="49" customFormat="1" ht="27.75" customHeight="1">
      <c r="A70" s="71" t="s">
        <v>12</v>
      </c>
      <c r="B70" s="130"/>
      <c r="C70" s="76"/>
      <c r="D70" s="74">
        <f aca="true" t="shared" si="58" ref="D70:AM70">SUM(D48:D69)</f>
        <v>0</v>
      </c>
      <c r="E70" s="72">
        <f t="shared" si="58"/>
        <v>0</v>
      </c>
      <c r="F70" s="72">
        <f t="shared" si="58"/>
        <v>0</v>
      </c>
      <c r="G70" s="72">
        <f t="shared" si="58"/>
        <v>0</v>
      </c>
      <c r="H70" s="72">
        <f t="shared" si="58"/>
        <v>0</v>
      </c>
      <c r="I70" s="72">
        <f t="shared" si="58"/>
        <v>0</v>
      </c>
      <c r="J70" s="72">
        <f t="shared" si="58"/>
        <v>0</v>
      </c>
      <c r="K70" s="72">
        <f t="shared" si="58"/>
        <v>0</v>
      </c>
      <c r="L70" s="72">
        <f t="shared" si="58"/>
        <v>0</v>
      </c>
      <c r="M70" s="72">
        <f t="shared" si="58"/>
        <v>0</v>
      </c>
      <c r="N70" s="72">
        <f t="shared" si="58"/>
        <v>0</v>
      </c>
      <c r="O70" s="72">
        <f t="shared" si="58"/>
        <v>0</v>
      </c>
      <c r="P70" s="72">
        <f t="shared" si="58"/>
        <v>0</v>
      </c>
      <c r="Q70" s="106">
        <f t="shared" si="58"/>
        <v>0</v>
      </c>
      <c r="R70" s="108">
        <f t="shared" si="58"/>
        <v>0</v>
      </c>
      <c r="S70" s="109">
        <f t="shared" si="58"/>
        <v>0</v>
      </c>
      <c r="T70" s="74">
        <f t="shared" si="58"/>
        <v>0</v>
      </c>
      <c r="U70" s="72">
        <f t="shared" si="58"/>
        <v>0</v>
      </c>
      <c r="V70" s="72">
        <f t="shared" si="58"/>
        <v>0</v>
      </c>
      <c r="W70" s="72">
        <f t="shared" si="58"/>
        <v>0</v>
      </c>
      <c r="X70" s="72">
        <f t="shared" si="58"/>
        <v>0</v>
      </c>
      <c r="Y70" s="72">
        <f t="shared" si="58"/>
        <v>0</v>
      </c>
      <c r="Z70" s="72">
        <f t="shared" si="58"/>
        <v>0</v>
      </c>
      <c r="AA70" s="72">
        <f t="shared" si="58"/>
        <v>0</v>
      </c>
      <c r="AB70" s="72">
        <f t="shared" si="58"/>
        <v>0</v>
      </c>
      <c r="AC70" s="72">
        <f t="shared" si="58"/>
        <v>0</v>
      </c>
      <c r="AD70" s="72">
        <f t="shared" si="58"/>
        <v>0</v>
      </c>
      <c r="AE70" s="72">
        <f t="shared" si="58"/>
        <v>0</v>
      </c>
      <c r="AF70" s="72">
        <f t="shared" si="58"/>
        <v>0</v>
      </c>
      <c r="AG70" s="106">
        <f t="shared" si="58"/>
        <v>0</v>
      </c>
      <c r="AH70" s="112">
        <f t="shared" si="58"/>
        <v>0</v>
      </c>
      <c r="AI70" s="118">
        <f t="shared" si="58"/>
        <v>0</v>
      </c>
      <c r="AJ70" s="121">
        <f t="shared" si="58"/>
        <v>0</v>
      </c>
      <c r="AK70" s="113">
        <f t="shared" si="58"/>
        <v>0</v>
      </c>
      <c r="AL70" s="74">
        <f t="shared" si="58"/>
        <v>0</v>
      </c>
      <c r="AM70" s="73">
        <f t="shared" si="58"/>
        <v>0</v>
      </c>
      <c r="AN70" s="57"/>
    </row>
    <row r="71" spans="1:40" s="49" customFormat="1" ht="15.75">
      <c r="A71" s="103" t="s">
        <v>67</v>
      </c>
      <c r="B71" s="131"/>
      <c r="C71" s="48"/>
      <c r="D71" s="105" t="e">
        <f aca="true" t="shared" si="59" ref="D71:AM71">D70/$E44</f>
        <v>#DIV/0!</v>
      </c>
      <c r="E71" s="105" t="e">
        <f t="shared" si="59"/>
        <v>#DIV/0!</v>
      </c>
      <c r="F71" s="105" t="e">
        <f t="shared" si="59"/>
        <v>#DIV/0!</v>
      </c>
      <c r="G71" s="105" t="e">
        <f t="shared" si="59"/>
        <v>#DIV/0!</v>
      </c>
      <c r="H71" s="105" t="e">
        <f t="shared" si="59"/>
        <v>#DIV/0!</v>
      </c>
      <c r="I71" s="105" t="e">
        <f t="shared" si="59"/>
        <v>#DIV/0!</v>
      </c>
      <c r="J71" s="105" t="e">
        <f t="shared" si="59"/>
        <v>#DIV/0!</v>
      </c>
      <c r="K71" s="105" t="e">
        <f t="shared" si="59"/>
        <v>#DIV/0!</v>
      </c>
      <c r="L71" s="105" t="e">
        <f t="shared" si="59"/>
        <v>#DIV/0!</v>
      </c>
      <c r="M71" s="105" t="e">
        <f t="shared" si="59"/>
        <v>#DIV/0!</v>
      </c>
      <c r="N71" s="105" t="e">
        <f t="shared" si="59"/>
        <v>#DIV/0!</v>
      </c>
      <c r="O71" s="105" t="e">
        <f t="shared" si="59"/>
        <v>#DIV/0!</v>
      </c>
      <c r="P71" s="105" t="e">
        <f t="shared" si="59"/>
        <v>#DIV/0!</v>
      </c>
      <c r="Q71" s="105" t="e">
        <f t="shared" si="59"/>
        <v>#DIV/0!</v>
      </c>
      <c r="R71" s="110" t="e">
        <f t="shared" si="59"/>
        <v>#DIV/0!</v>
      </c>
      <c r="S71" s="104" t="e">
        <f t="shared" si="59"/>
        <v>#DIV/0!</v>
      </c>
      <c r="T71" s="105" t="e">
        <f t="shared" si="59"/>
        <v>#DIV/0!</v>
      </c>
      <c r="U71" s="105" t="e">
        <f t="shared" si="59"/>
        <v>#DIV/0!</v>
      </c>
      <c r="V71" s="105" t="e">
        <f t="shared" si="59"/>
        <v>#DIV/0!</v>
      </c>
      <c r="W71" s="105" t="e">
        <f t="shared" si="59"/>
        <v>#DIV/0!</v>
      </c>
      <c r="X71" s="105" t="e">
        <f t="shared" si="59"/>
        <v>#DIV/0!</v>
      </c>
      <c r="Y71" s="105" t="e">
        <f t="shared" si="59"/>
        <v>#DIV/0!</v>
      </c>
      <c r="Z71" s="105" t="e">
        <f t="shared" si="59"/>
        <v>#DIV/0!</v>
      </c>
      <c r="AA71" s="105" t="e">
        <f t="shared" si="59"/>
        <v>#DIV/0!</v>
      </c>
      <c r="AB71" s="105" t="e">
        <f t="shared" si="59"/>
        <v>#DIV/0!</v>
      </c>
      <c r="AC71" s="105" t="e">
        <f t="shared" si="59"/>
        <v>#DIV/0!</v>
      </c>
      <c r="AD71" s="105" t="e">
        <f t="shared" si="59"/>
        <v>#DIV/0!</v>
      </c>
      <c r="AE71" s="105" t="e">
        <f t="shared" si="59"/>
        <v>#DIV/0!</v>
      </c>
      <c r="AF71" s="105" t="e">
        <f t="shared" si="59"/>
        <v>#DIV/0!</v>
      </c>
      <c r="AG71" s="105" t="e">
        <f t="shared" si="59"/>
        <v>#DIV/0!</v>
      </c>
      <c r="AH71" s="114" t="e">
        <f t="shared" si="59"/>
        <v>#DIV/0!</v>
      </c>
      <c r="AI71" s="119" t="e">
        <f t="shared" si="59"/>
        <v>#DIV/0!</v>
      </c>
      <c r="AJ71" s="122" t="e">
        <f t="shared" si="59"/>
        <v>#DIV/0!</v>
      </c>
      <c r="AK71" s="115" t="e">
        <f t="shared" si="59"/>
        <v>#DIV/0!</v>
      </c>
      <c r="AL71" s="105" t="e">
        <f t="shared" si="59"/>
        <v>#DIV/0!</v>
      </c>
      <c r="AM71" s="104" t="e">
        <f t="shared" si="59"/>
        <v>#DIV/0!</v>
      </c>
      <c r="AN71" s="57"/>
    </row>
    <row r="72" spans="1:40" s="49" customFormat="1" ht="16.5" thickBot="1">
      <c r="A72" s="68" t="s">
        <v>40</v>
      </c>
      <c r="B72" s="132"/>
      <c r="C72" s="77"/>
      <c r="D72" s="75" t="e">
        <f>(D70/$AJ70)*100</f>
        <v>#DIV/0!</v>
      </c>
      <c r="E72" s="69" t="e">
        <f>(E70/$AK70)*100</f>
        <v>#DIV/0!</v>
      </c>
      <c r="F72" s="69" t="e">
        <f>(F70/$AJ70)*100</f>
        <v>#DIV/0!</v>
      </c>
      <c r="G72" s="69" t="e">
        <f>(G70/$AK70)*100</f>
        <v>#DIV/0!</v>
      </c>
      <c r="H72" s="69" t="e">
        <f>(H70/$AJ70)*100</f>
        <v>#DIV/0!</v>
      </c>
      <c r="I72" s="69" t="e">
        <f>(I70/$AK70)*100</f>
        <v>#DIV/0!</v>
      </c>
      <c r="J72" s="69" t="e">
        <f>(J70/$AJ70)*100</f>
        <v>#DIV/0!</v>
      </c>
      <c r="K72" s="69" t="e">
        <f>(K70/$AK70)*100</f>
        <v>#DIV/0!</v>
      </c>
      <c r="L72" s="69" t="e">
        <f>(L70/$AJ70)*100</f>
        <v>#DIV/0!</v>
      </c>
      <c r="M72" s="69" t="e">
        <f>(M70/$AK70)*100</f>
        <v>#DIV/0!</v>
      </c>
      <c r="N72" s="69" t="e">
        <f>(N70/$AJ70)*100</f>
        <v>#DIV/0!</v>
      </c>
      <c r="O72" s="69" t="e">
        <f>(O70/$AK70)*100</f>
        <v>#DIV/0!</v>
      </c>
      <c r="P72" s="69" t="e">
        <f>(P70/$AJ70)*100</f>
        <v>#DIV/0!</v>
      </c>
      <c r="Q72" s="107" t="e">
        <f>(Q70/$AK70)*100</f>
        <v>#DIV/0!</v>
      </c>
      <c r="R72" s="111" t="e">
        <f>(R70/$AJ70)*100</f>
        <v>#DIV/0!</v>
      </c>
      <c r="S72" s="70" t="e">
        <f>(S70/$AK70)*100</f>
        <v>#DIV/0!</v>
      </c>
      <c r="T72" s="75" t="e">
        <f>(T70/$AJ70)*100</f>
        <v>#DIV/0!</v>
      </c>
      <c r="U72" s="69" t="e">
        <f>(U70/$AK70)*100</f>
        <v>#DIV/0!</v>
      </c>
      <c r="V72" s="69" t="e">
        <f>(V70/$AJ70)*100</f>
        <v>#DIV/0!</v>
      </c>
      <c r="W72" s="69" t="e">
        <f>(W70/$AK70)*100</f>
        <v>#DIV/0!</v>
      </c>
      <c r="X72" s="69" t="e">
        <f>(X70/$AJ70)*100</f>
        <v>#DIV/0!</v>
      </c>
      <c r="Y72" s="69" t="e">
        <f>(Y70/$AK70)*100</f>
        <v>#DIV/0!</v>
      </c>
      <c r="Z72" s="69" t="e">
        <f>(Z70/$AJ70)*100</f>
        <v>#DIV/0!</v>
      </c>
      <c r="AA72" s="69" t="e">
        <f>(AA70/$AK70)*100</f>
        <v>#DIV/0!</v>
      </c>
      <c r="AB72" s="69" t="e">
        <f>(AB70/$AJ70)*100</f>
        <v>#DIV/0!</v>
      </c>
      <c r="AC72" s="69" t="e">
        <f>(AC70/$AK70)*100</f>
        <v>#DIV/0!</v>
      </c>
      <c r="AD72" s="69" t="e">
        <f>(AD70/$AJ70)*100</f>
        <v>#DIV/0!</v>
      </c>
      <c r="AE72" s="69" t="e">
        <f>(AE70/$AK70)*100</f>
        <v>#DIV/0!</v>
      </c>
      <c r="AF72" s="69" t="e">
        <f>(AF70/$AJ70)*100</f>
        <v>#DIV/0!</v>
      </c>
      <c r="AG72" s="107" t="e">
        <f>(AG70/$AK70)*100</f>
        <v>#DIV/0!</v>
      </c>
      <c r="AH72" s="116" t="e">
        <f>(AH70/$AJ70)*100</f>
        <v>#DIV/0!</v>
      </c>
      <c r="AI72" s="120" t="e">
        <f>(AI70/$AK70)*100</f>
        <v>#DIV/0!</v>
      </c>
      <c r="AJ72" s="123" t="e">
        <f>(AJ70/$AJ70)*100</f>
        <v>#DIV/0!</v>
      </c>
      <c r="AK72" s="117" t="e">
        <f>(AK70/$AK70)*100</f>
        <v>#DIV/0!</v>
      </c>
      <c r="AL72" s="75" t="e">
        <f>(AL70/$AJ70)*100</f>
        <v>#DIV/0!</v>
      </c>
      <c r="AM72" s="70" t="e">
        <f>(AM70/$AK70)*100</f>
        <v>#DIV/0!</v>
      </c>
      <c r="AN72" s="57"/>
    </row>
    <row r="74" spans="1:2" ht="15">
      <c r="A74" s="3"/>
      <c r="B74" s="3"/>
    </row>
    <row r="76" spans="1:2" ht="15">
      <c r="A76" s="91" t="s">
        <v>35</v>
      </c>
      <c r="B76" s="91"/>
    </row>
    <row r="77" spans="1:6" ht="15.75">
      <c r="A77" s="31" t="s">
        <v>33</v>
      </c>
      <c r="B77" s="31"/>
      <c r="E77" s="78"/>
      <c r="F77" s="35" t="s">
        <v>34</v>
      </c>
    </row>
    <row r="78" ht="15.75" thickBot="1"/>
    <row r="79" spans="1:39" ht="19.5" customHeight="1">
      <c r="A79" s="133" t="s">
        <v>0</v>
      </c>
      <c r="B79" s="134"/>
      <c r="C79" s="12" t="s">
        <v>21</v>
      </c>
      <c r="D79" s="26" t="s">
        <v>2</v>
      </c>
      <c r="E79" s="14"/>
      <c r="F79" s="24" t="s">
        <v>3</v>
      </c>
      <c r="G79" s="30"/>
      <c r="H79" s="24" t="s">
        <v>23</v>
      </c>
      <c r="I79" s="30"/>
      <c r="J79" s="24" t="s">
        <v>24</v>
      </c>
      <c r="K79" s="30"/>
      <c r="L79" s="24" t="s">
        <v>25</v>
      </c>
      <c r="M79" s="30"/>
      <c r="N79" s="24" t="s">
        <v>26</v>
      </c>
      <c r="O79" s="30"/>
      <c r="P79" s="24" t="s">
        <v>5</v>
      </c>
      <c r="Q79" s="24"/>
      <c r="R79" s="97" t="s">
        <v>11</v>
      </c>
      <c r="S79" s="98"/>
      <c r="T79" s="24" t="s">
        <v>6</v>
      </c>
      <c r="U79" s="30"/>
      <c r="V79" s="24" t="s">
        <v>7</v>
      </c>
      <c r="W79" s="30"/>
      <c r="X79" s="24" t="s">
        <v>8</v>
      </c>
      <c r="Y79" s="30"/>
      <c r="Z79" s="24" t="s">
        <v>27</v>
      </c>
      <c r="AA79" s="30"/>
      <c r="AB79" s="24" t="s">
        <v>28</v>
      </c>
      <c r="AC79" s="30"/>
      <c r="AD79" s="24" t="s">
        <v>29</v>
      </c>
      <c r="AE79" s="30"/>
      <c r="AF79" s="24" t="s">
        <v>9</v>
      </c>
      <c r="AG79" s="24"/>
      <c r="AH79" s="96" t="s">
        <v>10</v>
      </c>
      <c r="AI79" s="25"/>
      <c r="AJ79" s="94" t="s">
        <v>12</v>
      </c>
      <c r="AK79" s="95"/>
      <c r="AL79" s="24" t="s">
        <v>15</v>
      </c>
      <c r="AM79" s="36"/>
    </row>
    <row r="80" spans="1:39" ht="19.5" customHeight="1" thickBot="1">
      <c r="A80" s="32" t="s">
        <v>41</v>
      </c>
      <c r="B80" s="124" t="s">
        <v>42</v>
      </c>
      <c r="C80" s="15">
        <v>2</v>
      </c>
      <c r="D80" s="27" t="s">
        <v>4</v>
      </c>
      <c r="E80" s="6" t="s">
        <v>13</v>
      </c>
      <c r="F80" s="6" t="s">
        <v>4</v>
      </c>
      <c r="G80" s="6" t="s">
        <v>13</v>
      </c>
      <c r="H80" s="6" t="s">
        <v>4</v>
      </c>
      <c r="I80" s="6" t="s">
        <v>13</v>
      </c>
      <c r="J80" s="6" t="s">
        <v>4</v>
      </c>
      <c r="K80" s="6" t="s">
        <v>13</v>
      </c>
      <c r="L80" s="6" t="s">
        <v>4</v>
      </c>
      <c r="M80" s="6" t="s">
        <v>13</v>
      </c>
      <c r="N80" s="6" t="s">
        <v>4</v>
      </c>
      <c r="O80" s="6" t="s">
        <v>13</v>
      </c>
      <c r="P80" s="6" t="s">
        <v>4</v>
      </c>
      <c r="Q80" s="6" t="s">
        <v>13</v>
      </c>
      <c r="R80" s="8" t="s">
        <v>4</v>
      </c>
      <c r="S80" s="99" t="s">
        <v>13</v>
      </c>
      <c r="T80" s="93" t="s">
        <v>4</v>
      </c>
      <c r="U80" s="6" t="s">
        <v>13</v>
      </c>
      <c r="V80" s="6" t="s">
        <v>4</v>
      </c>
      <c r="W80" s="6" t="s">
        <v>13</v>
      </c>
      <c r="X80" s="6" t="s">
        <v>4</v>
      </c>
      <c r="Y80" s="6" t="s">
        <v>13</v>
      </c>
      <c r="Z80" s="6" t="s">
        <v>4</v>
      </c>
      <c r="AA80" s="6" t="s">
        <v>13</v>
      </c>
      <c r="AB80" s="6" t="s">
        <v>4</v>
      </c>
      <c r="AC80" s="6" t="s">
        <v>13</v>
      </c>
      <c r="AD80" s="6" t="s">
        <v>4</v>
      </c>
      <c r="AE80" s="6" t="s">
        <v>13</v>
      </c>
      <c r="AF80" s="6" t="s">
        <v>4</v>
      </c>
      <c r="AG80" s="6" t="s">
        <v>13</v>
      </c>
      <c r="AH80" s="9" t="s">
        <v>4</v>
      </c>
      <c r="AI80" s="10" t="s">
        <v>13</v>
      </c>
      <c r="AJ80" s="28" t="s">
        <v>4</v>
      </c>
      <c r="AK80" s="29" t="s">
        <v>13</v>
      </c>
      <c r="AL80" s="6" t="s">
        <v>4</v>
      </c>
      <c r="AM80" s="37" t="s">
        <v>13</v>
      </c>
    </row>
    <row r="81" spans="1:39" s="49" customFormat="1" ht="15">
      <c r="A81" s="83">
        <v>0</v>
      </c>
      <c r="B81" s="125" t="s">
        <v>43</v>
      </c>
      <c r="C81" s="39">
        <f>VLOOKUP(A81,Tarife!$A$2:$F$23,$C$14+1,FALSE)</f>
        <v>0.1</v>
      </c>
      <c r="D81" s="84"/>
      <c r="E81" s="85">
        <f>$C81*D81</f>
        <v>0</v>
      </c>
      <c r="F81" s="86"/>
      <c r="G81" s="85">
        <f>$C81*F81</f>
        <v>0</v>
      </c>
      <c r="H81" s="86"/>
      <c r="I81" s="85">
        <f>$C81*H81</f>
        <v>0</v>
      </c>
      <c r="J81" s="86"/>
      <c r="K81" s="85">
        <f>$C81*J81</f>
        <v>0</v>
      </c>
      <c r="L81" s="86"/>
      <c r="M81" s="85">
        <f aca="true" t="shared" si="60" ref="M81:M102">$C81*L81</f>
        <v>0</v>
      </c>
      <c r="N81" s="86"/>
      <c r="O81" s="85">
        <f aca="true" t="shared" si="61" ref="O81:O102">$C81*N81</f>
        <v>0</v>
      </c>
      <c r="P81" s="86"/>
      <c r="Q81" s="85">
        <f aca="true" t="shared" si="62" ref="Q81:Q102">$C81*P81</f>
        <v>0</v>
      </c>
      <c r="R81" s="42">
        <f>SUM(D81,F81,H81,J81,L81,N81,P81)</f>
        <v>0</v>
      </c>
      <c r="S81" s="43">
        <f>SUM(E81+G81+I81+K81+M81+O81+Q81)</f>
        <v>0</v>
      </c>
      <c r="T81" s="86"/>
      <c r="U81" s="85">
        <f>$C81*T81</f>
        <v>0</v>
      </c>
      <c r="V81" s="86"/>
      <c r="W81" s="85">
        <f>$C81*V81</f>
        <v>0</v>
      </c>
      <c r="X81" s="86"/>
      <c r="Y81" s="85">
        <f>$C81*X81</f>
        <v>0</v>
      </c>
      <c r="Z81" s="86"/>
      <c r="AA81" s="85">
        <f>$C81*Z81</f>
        <v>0</v>
      </c>
      <c r="AB81" s="86"/>
      <c r="AC81" s="85">
        <f aca="true" t="shared" si="63" ref="AC81:AC102">$C81*AB81</f>
        <v>0</v>
      </c>
      <c r="AD81" s="86"/>
      <c r="AE81" s="85">
        <f aca="true" t="shared" si="64" ref="AE81:AE102">$C81*AD81</f>
        <v>0</v>
      </c>
      <c r="AF81" s="86"/>
      <c r="AG81" s="85">
        <f>$C81*AF81</f>
        <v>0</v>
      </c>
      <c r="AH81" s="44">
        <f>SUM(T81+V81+X81+Z81+AB81+AD81+AF81)</f>
        <v>0</v>
      </c>
      <c r="AI81" s="45">
        <f>SUM(U81,W81,Y81,AA81,AC81,AE81,AG81)</f>
        <v>0</v>
      </c>
      <c r="AJ81" s="87">
        <f>SUM(R81,AH81)</f>
        <v>0</v>
      </c>
      <c r="AK81" s="88">
        <f>SUM(S81,AI81)</f>
        <v>0</v>
      </c>
      <c r="AL81" s="86"/>
      <c r="AM81" s="89">
        <f>$C81*AL81</f>
        <v>0</v>
      </c>
    </row>
    <row r="82" spans="1:39" s="49" customFormat="1" ht="15">
      <c r="A82" s="90">
        <v>1</v>
      </c>
      <c r="B82" s="126" t="s">
        <v>44</v>
      </c>
      <c r="C82" s="51">
        <f>VLOOKUP(A82,Tarife!$A$2:$F$23,$C$14+1,FALSE)</f>
        <v>0.2</v>
      </c>
      <c r="D82" s="50"/>
      <c r="E82" s="40">
        <f aca="true" t="shared" si="65" ref="E82:E102">$C82*D82</f>
        <v>0</v>
      </c>
      <c r="F82" s="52"/>
      <c r="G82" s="40">
        <f aca="true" t="shared" si="66" ref="G82:G102">$C82*F82</f>
        <v>0</v>
      </c>
      <c r="H82" s="52"/>
      <c r="I82" s="40">
        <f aca="true" t="shared" si="67" ref="I82:K97">$C82*H82</f>
        <v>0</v>
      </c>
      <c r="J82" s="52"/>
      <c r="K82" s="40">
        <f t="shared" si="67"/>
        <v>0</v>
      </c>
      <c r="L82" s="52"/>
      <c r="M82" s="40">
        <f t="shared" si="60"/>
        <v>0</v>
      </c>
      <c r="N82" s="52"/>
      <c r="O82" s="40">
        <f t="shared" si="61"/>
        <v>0</v>
      </c>
      <c r="P82" s="52"/>
      <c r="Q82" s="40">
        <f t="shared" si="62"/>
        <v>0</v>
      </c>
      <c r="R82" s="42">
        <f aca="true" t="shared" si="68" ref="R82:R102">SUM(D82,F82,H82,J82,L82,N82,P82)</f>
        <v>0</v>
      </c>
      <c r="S82" s="43">
        <f aca="true" t="shared" si="69" ref="S82:S102">SUM(E82+G82+I82+K82+M82+O82+Q82)</f>
        <v>0</v>
      </c>
      <c r="T82" s="52"/>
      <c r="U82" s="40">
        <f aca="true" t="shared" si="70" ref="U82:U99">$C82*T82</f>
        <v>0</v>
      </c>
      <c r="V82" s="52"/>
      <c r="W82" s="40">
        <f aca="true" t="shared" si="71" ref="W82:W102">$C82*V82</f>
        <v>0</v>
      </c>
      <c r="X82" s="52"/>
      <c r="Y82" s="40">
        <f aca="true" t="shared" si="72" ref="Y82:AA97">$C82*X82</f>
        <v>0</v>
      </c>
      <c r="Z82" s="52"/>
      <c r="AA82" s="40">
        <f t="shared" si="72"/>
        <v>0</v>
      </c>
      <c r="AB82" s="52"/>
      <c r="AC82" s="40">
        <f t="shared" si="63"/>
        <v>0</v>
      </c>
      <c r="AD82" s="52"/>
      <c r="AE82" s="40">
        <f t="shared" si="64"/>
        <v>0</v>
      </c>
      <c r="AF82" s="52"/>
      <c r="AG82" s="40">
        <f aca="true" t="shared" si="73" ref="AG82:AG102">$C82*AF82</f>
        <v>0</v>
      </c>
      <c r="AH82" s="44">
        <f aca="true" t="shared" si="74" ref="AH82:AH102">SUM(T82+V82+X82+Z82+AB82+AD82+AF82)</f>
        <v>0</v>
      </c>
      <c r="AI82" s="45">
        <f aca="true" t="shared" si="75" ref="AI82:AI101">SUM(U82,W82,Y82,AA82,AC82,AE82,AG82)</f>
        <v>0</v>
      </c>
      <c r="AJ82" s="46">
        <f aca="true" t="shared" si="76" ref="AJ82:AK100">SUM(R82,AH82)</f>
        <v>0</v>
      </c>
      <c r="AK82" s="47">
        <f t="shared" si="76"/>
        <v>0</v>
      </c>
      <c r="AL82" s="52"/>
      <c r="AM82" s="48">
        <f aca="true" t="shared" si="77" ref="AM82:AM102">$C82*AL82</f>
        <v>0</v>
      </c>
    </row>
    <row r="83" spans="1:39" s="49" customFormat="1" ht="15">
      <c r="A83" s="38">
        <v>2</v>
      </c>
      <c r="B83" s="127" t="s">
        <v>45</v>
      </c>
      <c r="C83" s="39">
        <f>VLOOKUP(A83,Tarife!$A$2:$F$23,$C$14+1,FALSE)</f>
        <v>0.3</v>
      </c>
      <c r="D83" s="38"/>
      <c r="E83" s="40">
        <f t="shared" si="65"/>
        <v>0</v>
      </c>
      <c r="F83" s="41"/>
      <c r="G83" s="40">
        <f t="shared" si="66"/>
        <v>0</v>
      </c>
      <c r="H83" s="41"/>
      <c r="I83" s="40">
        <f t="shared" si="67"/>
        <v>0</v>
      </c>
      <c r="J83" s="41"/>
      <c r="K83" s="40">
        <f t="shared" si="67"/>
        <v>0</v>
      </c>
      <c r="L83" s="41"/>
      <c r="M83" s="40">
        <f t="shared" si="60"/>
        <v>0</v>
      </c>
      <c r="N83" s="41"/>
      <c r="O83" s="40">
        <f t="shared" si="61"/>
        <v>0</v>
      </c>
      <c r="P83" s="41"/>
      <c r="Q83" s="40">
        <f t="shared" si="62"/>
        <v>0</v>
      </c>
      <c r="R83" s="42">
        <f t="shared" si="68"/>
        <v>0</v>
      </c>
      <c r="S83" s="43">
        <f t="shared" si="69"/>
        <v>0</v>
      </c>
      <c r="T83" s="41"/>
      <c r="U83" s="40">
        <f t="shared" si="70"/>
        <v>0</v>
      </c>
      <c r="V83" s="41"/>
      <c r="W83" s="40">
        <f t="shared" si="71"/>
        <v>0</v>
      </c>
      <c r="X83" s="41"/>
      <c r="Y83" s="40">
        <f t="shared" si="72"/>
        <v>0</v>
      </c>
      <c r="Z83" s="41"/>
      <c r="AA83" s="40">
        <f t="shared" si="72"/>
        <v>0</v>
      </c>
      <c r="AB83" s="41"/>
      <c r="AC83" s="40">
        <f t="shared" si="63"/>
        <v>0</v>
      </c>
      <c r="AD83" s="41"/>
      <c r="AE83" s="40">
        <f t="shared" si="64"/>
        <v>0</v>
      </c>
      <c r="AF83" s="41"/>
      <c r="AG83" s="40">
        <f t="shared" si="73"/>
        <v>0</v>
      </c>
      <c r="AH83" s="44">
        <f t="shared" si="74"/>
        <v>0</v>
      </c>
      <c r="AI83" s="45">
        <f t="shared" si="75"/>
        <v>0</v>
      </c>
      <c r="AJ83" s="46">
        <f t="shared" si="76"/>
        <v>0</v>
      </c>
      <c r="AK83" s="47">
        <f t="shared" si="76"/>
        <v>0</v>
      </c>
      <c r="AL83" s="41"/>
      <c r="AM83" s="48">
        <f t="shared" si="77"/>
        <v>0</v>
      </c>
    </row>
    <row r="84" spans="1:39" s="49" customFormat="1" ht="15">
      <c r="A84" s="50">
        <v>3</v>
      </c>
      <c r="B84" s="128" t="s">
        <v>46</v>
      </c>
      <c r="C84" s="51">
        <f>VLOOKUP(A84,Tarife!$A$2:$F$23,$C$14+1,FALSE)</f>
        <v>0.5</v>
      </c>
      <c r="D84" s="50"/>
      <c r="E84" s="40">
        <f t="shared" si="65"/>
        <v>0</v>
      </c>
      <c r="F84" s="52"/>
      <c r="G84" s="40">
        <f t="shared" si="66"/>
        <v>0</v>
      </c>
      <c r="H84" s="52"/>
      <c r="I84" s="40">
        <f t="shared" si="67"/>
        <v>0</v>
      </c>
      <c r="J84" s="52"/>
      <c r="K84" s="40">
        <f t="shared" si="67"/>
        <v>0</v>
      </c>
      <c r="L84" s="52"/>
      <c r="M84" s="40">
        <f t="shared" si="60"/>
        <v>0</v>
      </c>
      <c r="N84" s="52"/>
      <c r="O84" s="40">
        <f t="shared" si="61"/>
        <v>0</v>
      </c>
      <c r="P84" s="52"/>
      <c r="Q84" s="40">
        <f t="shared" si="62"/>
        <v>0</v>
      </c>
      <c r="R84" s="42">
        <f t="shared" si="68"/>
        <v>0</v>
      </c>
      <c r="S84" s="43">
        <f t="shared" si="69"/>
        <v>0</v>
      </c>
      <c r="T84" s="52"/>
      <c r="U84" s="40">
        <f t="shared" si="70"/>
        <v>0</v>
      </c>
      <c r="V84" s="52"/>
      <c r="W84" s="40">
        <f t="shared" si="71"/>
        <v>0</v>
      </c>
      <c r="X84" s="52"/>
      <c r="Y84" s="40">
        <f t="shared" si="72"/>
        <v>0</v>
      </c>
      <c r="Z84" s="52"/>
      <c r="AA84" s="40">
        <f t="shared" si="72"/>
        <v>0</v>
      </c>
      <c r="AB84" s="52"/>
      <c r="AC84" s="40">
        <f t="shared" si="63"/>
        <v>0</v>
      </c>
      <c r="AD84" s="52"/>
      <c r="AE84" s="40">
        <f t="shared" si="64"/>
        <v>0</v>
      </c>
      <c r="AF84" s="52"/>
      <c r="AG84" s="40">
        <f t="shared" si="73"/>
        <v>0</v>
      </c>
      <c r="AH84" s="44">
        <f t="shared" si="74"/>
        <v>0</v>
      </c>
      <c r="AI84" s="45">
        <f t="shared" si="75"/>
        <v>0</v>
      </c>
      <c r="AJ84" s="46">
        <f t="shared" si="76"/>
        <v>0</v>
      </c>
      <c r="AK84" s="47">
        <f t="shared" si="76"/>
        <v>0</v>
      </c>
      <c r="AL84" s="52"/>
      <c r="AM84" s="48">
        <f t="shared" si="77"/>
        <v>0</v>
      </c>
    </row>
    <row r="85" spans="1:39" s="49" customFormat="1" ht="15">
      <c r="A85" s="38">
        <v>4</v>
      </c>
      <c r="B85" s="127" t="s">
        <v>47</v>
      </c>
      <c r="C85" s="39">
        <f>VLOOKUP(A85,Tarife!$A$2:$F$23,$C$14+1,FALSE)</f>
        <v>0.7</v>
      </c>
      <c r="D85" s="38"/>
      <c r="E85" s="40">
        <f t="shared" si="65"/>
        <v>0</v>
      </c>
      <c r="F85" s="41"/>
      <c r="G85" s="40">
        <f t="shared" si="66"/>
        <v>0</v>
      </c>
      <c r="H85" s="41"/>
      <c r="I85" s="40">
        <f t="shared" si="67"/>
        <v>0</v>
      </c>
      <c r="J85" s="41"/>
      <c r="K85" s="40">
        <f t="shared" si="67"/>
        <v>0</v>
      </c>
      <c r="L85" s="41"/>
      <c r="M85" s="40">
        <f t="shared" si="60"/>
        <v>0</v>
      </c>
      <c r="N85" s="41"/>
      <c r="O85" s="40">
        <f t="shared" si="61"/>
        <v>0</v>
      </c>
      <c r="P85" s="41"/>
      <c r="Q85" s="40">
        <f t="shared" si="62"/>
        <v>0</v>
      </c>
      <c r="R85" s="42">
        <f t="shared" si="68"/>
        <v>0</v>
      </c>
      <c r="S85" s="43">
        <f t="shared" si="69"/>
        <v>0</v>
      </c>
      <c r="T85" s="41"/>
      <c r="U85" s="40">
        <f t="shared" si="70"/>
        <v>0</v>
      </c>
      <c r="V85" s="41"/>
      <c r="W85" s="40">
        <f t="shared" si="71"/>
        <v>0</v>
      </c>
      <c r="X85" s="41"/>
      <c r="Y85" s="40">
        <f t="shared" si="72"/>
        <v>0</v>
      </c>
      <c r="Z85" s="41"/>
      <c r="AA85" s="40">
        <f t="shared" si="72"/>
        <v>0</v>
      </c>
      <c r="AB85" s="41"/>
      <c r="AC85" s="40">
        <f t="shared" si="63"/>
        <v>0</v>
      </c>
      <c r="AD85" s="41"/>
      <c r="AE85" s="40">
        <f t="shared" si="64"/>
        <v>0</v>
      </c>
      <c r="AF85" s="41"/>
      <c r="AG85" s="40">
        <f t="shared" si="73"/>
        <v>0</v>
      </c>
      <c r="AH85" s="44">
        <f t="shared" si="74"/>
        <v>0</v>
      </c>
      <c r="AI85" s="45">
        <f t="shared" si="75"/>
        <v>0</v>
      </c>
      <c r="AJ85" s="46">
        <f t="shared" si="76"/>
        <v>0</v>
      </c>
      <c r="AK85" s="47">
        <f t="shared" si="76"/>
        <v>0</v>
      </c>
      <c r="AL85" s="41"/>
      <c r="AM85" s="48">
        <f t="shared" si="77"/>
        <v>0</v>
      </c>
    </row>
    <row r="86" spans="1:39" s="49" customFormat="1" ht="15">
      <c r="A86" s="50">
        <v>5</v>
      </c>
      <c r="B86" s="128" t="s">
        <v>48</v>
      </c>
      <c r="C86" s="51">
        <f>VLOOKUP(A86,Tarife!$A$2:$F$23,$C$14+1,FALSE)</f>
        <v>0.9</v>
      </c>
      <c r="D86" s="50"/>
      <c r="E86" s="40">
        <f t="shared" si="65"/>
        <v>0</v>
      </c>
      <c r="F86" s="52"/>
      <c r="G86" s="40">
        <f t="shared" si="66"/>
        <v>0</v>
      </c>
      <c r="H86" s="52"/>
      <c r="I86" s="40">
        <f t="shared" si="67"/>
        <v>0</v>
      </c>
      <c r="J86" s="52"/>
      <c r="K86" s="40">
        <f t="shared" si="67"/>
        <v>0</v>
      </c>
      <c r="L86" s="52"/>
      <c r="M86" s="40">
        <f t="shared" si="60"/>
        <v>0</v>
      </c>
      <c r="N86" s="52"/>
      <c r="O86" s="40">
        <f t="shared" si="61"/>
        <v>0</v>
      </c>
      <c r="P86" s="52"/>
      <c r="Q86" s="40">
        <f t="shared" si="62"/>
        <v>0</v>
      </c>
      <c r="R86" s="42">
        <f t="shared" si="68"/>
        <v>0</v>
      </c>
      <c r="S86" s="43">
        <f t="shared" si="69"/>
        <v>0</v>
      </c>
      <c r="T86" s="52"/>
      <c r="U86" s="40">
        <f t="shared" si="70"/>
        <v>0</v>
      </c>
      <c r="V86" s="52"/>
      <c r="W86" s="40">
        <f t="shared" si="71"/>
        <v>0</v>
      </c>
      <c r="X86" s="52"/>
      <c r="Y86" s="40">
        <f t="shared" si="72"/>
        <v>0</v>
      </c>
      <c r="Z86" s="52"/>
      <c r="AA86" s="40">
        <f t="shared" si="72"/>
        <v>0</v>
      </c>
      <c r="AB86" s="52"/>
      <c r="AC86" s="40">
        <f t="shared" si="63"/>
        <v>0</v>
      </c>
      <c r="AD86" s="52"/>
      <c r="AE86" s="40">
        <f t="shared" si="64"/>
        <v>0</v>
      </c>
      <c r="AF86" s="52"/>
      <c r="AG86" s="40">
        <f t="shared" si="73"/>
        <v>0</v>
      </c>
      <c r="AH86" s="44">
        <f t="shared" si="74"/>
        <v>0</v>
      </c>
      <c r="AI86" s="45">
        <f t="shared" si="75"/>
        <v>0</v>
      </c>
      <c r="AJ86" s="46">
        <f t="shared" si="76"/>
        <v>0</v>
      </c>
      <c r="AK86" s="47">
        <f t="shared" si="76"/>
        <v>0</v>
      </c>
      <c r="AL86" s="52"/>
      <c r="AM86" s="48">
        <f t="shared" si="77"/>
        <v>0</v>
      </c>
    </row>
    <row r="87" spans="1:39" s="49" customFormat="1" ht="15">
      <c r="A87" s="38">
        <v>6</v>
      </c>
      <c r="B87" s="127" t="s">
        <v>49</v>
      </c>
      <c r="C87" s="39">
        <f>VLOOKUP(A87,Tarife!$A$2:$F$23,$C$14+1,FALSE)</f>
        <v>1.2</v>
      </c>
      <c r="D87" s="38"/>
      <c r="E87" s="40">
        <f t="shared" si="65"/>
        <v>0</v>
      </c>
      <c r="F87" s="41"/>
      <c r="G87" s="40">
        <f t="shared" si="66"/>
        <v>0</v>
      </c>
      <c r="H87" s="41"/>
      <c r="I87" s="40">
        <f t="shared" si="67"/>
        <v>0</v>
      </c>
      <c r="J87" s="41"/>
      <c r="K87" s="40">
        <f t="shared" si="67"/>
        <v>0</v>
      </c>
      <c r="L87" s="41"/>
      <c r="M87" s="40">
        <f t="shared" si="60"/>
        <v>0</v>
      </c>
      <c r="N87" s="41"/>
      <c r="O87" s="40">
        <f t="shared" si="61"/>
        <v>0</v>
      </c>
      <c r="P87" s="41"/>
      <c r="Q87" s="40">
        <f t="shared" si="62"/>
        <v>0</v>
      </c>
      <c r="R87" s="42">
        <f t="shared" si="68"/>
        <v>0</v>
      </c>
      <c r="S87" s="43">
        <f t="shared" si="69"/>
        <v>0</v>
      </c>
      <c r="T87" s="41"/>
      <c r="U87" s="40">
        <f t="shared" si="70"/>
        <v>0</v>
      </c>
      <c r="V87" s="41"/>
      <c r="W87" s="40">
        <f t="shared" si="71"/>
        <v>0</v>
      </c>
      <c r="X87" s="41"/>
      <c r="Y87" s="40">
        <f t="shared" si="72"/>
        <v>0</v>
      </c>
      <c r="Z87" s="41"/>
      <c r="AA87" s="40">
        <f t="shared" si="72"/>
        <v>0</v>
      </c>
      <c r="AB87" s="41"/>
      <c r="AC87" s="40">
        <f t="shared" si="63"/>
        <v>0</v>
      </c>
      <c r="AD87" s="41"/>
      <c r="AE87" s="40">
        <f t="shared" si="64"/>
        <v>0</v>
      </c>
      <c r="AF87" s="41"/>
      <c r="AG87" s="40">
        <f t="shared" si="73"/>
        <v>0</v>
      </c>
      <c r="AH87" s="44">
        <f t="shared" si="74"/>
        <v>0</v>
      </c>
      <c r="AI87" s="45">
        <f t="shared" si="75"/>
        <v>0</v>
      </c>
      <c r="AJ87" s="46">
        <f t="shared" si="76"/>
        <v>0</v>
      </c>
      <c r="AK87" s="47">
        <f t="shared" si="76"/>
        <v>0</v>
      </c>
      <c r="AL87" s="41"/>
      <c r="AM87" s="48">
        <f t="shared" si="77"/>
        <v>0</v>
      </c>
    </row>
    <row r="88" spans="1:39" s="49" customFormat="1" ht="15">
      <c r="A88" s="50">
        <v>7</v>
      </c>
      <c r="B88" s="128" t="s">
        <v>50</v>
      </c>
      <c r="C88" s="51">
        <f>VLOOKUP(A88,Tarife!$A$2:$F$23,$C$14+1,FALSE)</f>
        <v>1.5</v>
      </c>
      <c r="D88" s="50"/>
      <c r="E88" s="40">
        <f t="shared" si="65"/>
        <v>0</v>
      </c>
      <c r="F88" s="52"/>
      <c r="G88" s="40">
        <f t="shared" si="66"/>
        <v>0</v>
      </c>
      <c r="H88" s="52"/>
      <c r="I88" s="40">
        <f t="shared" si="67"/>
        <v>0</v>
      </c>
      <c r="J88" s="52"/>
      <c r="K88" s="40">
        <f t="shared" si="67"/>
        <v>0</v>
      </c>
      <c r="L88" s="52"/>
      <c r="M88" s="40">
        <f t="shared" si="60"/>
        <v>0</v>
      </c>
      <c r="N88" s="52"/>
      <c r="O88" s="40">
        <f t="shared" si="61"/>
        <v>0</v>
      </c>
      <c r="P88" s="52"/>
      <c r="Q88" s="40">
        <f t="shared" si="62"/>
        <v>0</v>
      </c>
      <c r="R88" s="42">
        <f t="shared" si="68"/>
        <v>0</v>
      </c>
      <c r="S88" s="43">
        <f t="shared" si="69"/>
        <v>0</v>
      </c>
      <c r="T88" s="52"/>
      <c r="U88" s="40">
        <f t="shared" si="70"/>
        <v>0</v>
      </c>
      <c r="V88" s="52"/>
      <c r="W88" s="40">
        <f t="shared" si="71"/>
        <v>0</v>
      </c>
      <c r="X88" s="52"/>
      <c r="Y88" s="40">
        <f t="shared" si="72"/>
        <v>0</v>
      </c>
      <c r="Z88" s="52"/>
      <c r="AA88" s="40">
        <f t="shared" si="72"/>
        <v>0</v>
      </c>
      <c r="AB88" s="52"/>
      <c r="AC88" s="40">
        <f t="shared" si="63"/>
        <v>0</v>
      </c>
      <c r="AD88" s="52"/>
      <c r="AE88" s="40">
        <f t="shared" si="64"/>
        <v>0</v>
      </c>
      <c r="AF88" s="52"/>
      <c r="AG88" s="40">
        <f t="shared" si="73"/>
        <v>0</v>
      </c>
      <c r="AH88" s="44">
        <f t="shared" si="74"/>
        <v>0</v>
      </c>
      <c r="AI88" s="45">
        <f t="shared" si="75"/>
        <v>0</v>
      </c>
      <c r="AJ88" s="46">
        <f t="shared" si="76"/>
        <v>0</v>
      </c>
      <c r="AK88" s="47">
        <f t="shared" si="76"/>
        <v>0</v>
      </c>
      <c r="AL88" s="52"/>
      <c r="AM88" s="48">
        <f t="shared" si="77"/>
        <v>0</v>
      </c>
    </row>
    <row r="89" spans="1:39" s="49" customFormat="1" ht="15">
      <c r="A89" s="38">
        <v>8</v>
      </c>
      <c r="B89" s="127" t="s">
        <v>51</v>
      </c>
      <c r="C89" s="39">
        <f>VLOOKUP(A89,Tarife!$A$2:$F$23,$C$14+1,FALSE)</f>
        <v>1.9</v>
      </c>
      <c r="D89" s="38"/>
      <c r="E89" s="40">
        <f t="shared" si="65"/>
        <v>0</v>
      </c>
      <c r="F89" s="41"/>
      <c r="G89" s="40">
        <f t="shared" si="66"/>
        <v>0</v>
      </c>
      <c r="H89" s="41"/>
      <c r="I89" s="40">
        <f t="shared" si="67"/>
        <v>0</v>
      </c>
      <c r="J89" s="41"/>
      <c r="K89" s="40">
        <f t="shared" si="67"/>
        <v>0</v>
      </c>
      <c r="L89" s="41"/>
      <c r="M89" s="40">
        <f t="shared" si="60"/>
        <v>0</v>
      </c>
      <c r="N89" s="41"/>
      <c r="O89" s="40">
        <f t="shared" si="61"/>
        <v>0</v>
      </c>
      <c r="P89" s="41"/>
      <c r="Q89" s="40">
        <f t="shared" si="62"/>
        <v>0</v>
      </c>
      <c r="R89" s="42">
        <f t="shared" si="68"/>
        <v>0</v>
      </c>
      <c r="S89" s="43">
        <f t="shared" si="69"/>
        <v>0</v>
      </c>
      <c r="T89" s="41"/>
      <c r="U89" s="40">
        <f t="shared" si="70"/>
        <v>0</v>
      </c>
      <c r="V89" s="41"/>
      <c r="W89" s="40">
        <f t="shared" si="71"/>
        <v>0</v>
      </c>
      <c r="X89" s="41"/>
      <c r="Y89" s="40">
        <f t="shared" si="72"/>
        <v>0</v>
      </c>
      <c r="Z89" s="41"/>
      <c r="AA89" s="40">
        <f t="shared" si="72"/>
        <v>0</v>
      </c>
      <c r="AB89" s="41"/>
      <c r="AC89" s="40">
        <f t="shared" si="63"/>
        <v>0</v>
      </c>
      <c r="AD89" s="41"/>
      <c r="AE89" s="40">
        <f t="shared" si="64"/>
        <v>0</v>
      </c>
      <c r="AF89" s="41"/>
      <c r="AG89" s="40">
        <f t="shared" si="73"/>
        <v>0</v>
      </c>
      <c r="AH89" s="44">
        <f t="shared" si="74"/>
        <v>0</v>
      </c>
      <c r="AI89" s="45">
        <f t="shared" si="75"/>
        <v>0</v>
      </c>
      <c r="AJ89" s="46">
        <f t="shared" si="76"/>
        <v>0</v>
      </c>
      <c r="AK89" s="47">
        <f t="shared" si="76"/>
        <v>0</v>
      </c>
      <c r="AL89" s="41"/>
      <c r="AM89" s="48">
        <f t="shared" si="77"/>
        <v>0</v>
      </c>
    </row>
    <row r="90" spans="1:39" s="49" customFormat="1" ht="15">
      <c r="A90" s="50">
        <v>9</v>
      </c>
      <c r="B90" s="128" t="s">
        <v>52</v>
      </c>
      <c r="C90" s="51">
        <f>VLOOKUP(A90,Tarife!$A$2:$F$23,$C$14+1,FALSE)</f>
        <v>2.3</v>
      </c>
      <c r="D90" s="50"/>
      <c r="E90" s="40">
        <f t="shared" si="65"/>
        <v>0</v>
      </c>
      <c r="F90" s="52"/>
      <c r="G90" s="40">
        <f t="shared" si="66"/>
        <v>0</v>
      </c>
      <c r="H90" s="52"/>
      <c r="I90" s="40">
        <f t="shared" si="67"/>
        <v>0</v>
      </c>
      <c r="J90" s="52"/>
      <c r="K90" s="40">
        <f t="shared" si="67"/>
        <v>0</v>
      </c>
      <c r="L90" s="52"/>
      <c r="M90" s="40">
        <f t="shared" si="60"/>
        <v>0</v>
      </c>
      <c r="N90" s="52"/>
      <c r="O90" s="40">
        <f t="shared" si="61"/>
        <v>0</v>
      </c>
      <c r="P90" s="52"/>
      <c r="Q90" s="40">
        <f t="shared" si="62"/>
        <v>0</v>
      </c>
      <c r="R90" s="42">
        <f t="shared" si="68"/>
        <v>0</v>
      </c>
      <c r="S90" s="43">
        <f t="shared" si="69"/>
        <v>0</v>
      </c>
      <c r="T90" s="52"/>
      <c r="U90" s="40">
        <f t="shared" si="70"/>
        <v>0</v>
      </c>
      <c r="V90" s="52"/>
      <c r="W90" s="40">
        <f t="shared" si="71"/>
        <v>0</v>
      </c>
      <c r="X90" s="52"/>
      <c r="Y90" s="40">
        <f t="shared" si="72"/>
        <v>0</v>
      </c>
      <c r="Z90" s="52"/>
      <c r="AA90" s="40">
        <f t="shared" si="72"/>
        <v>0</v>
      </c>
      <c r="AB90" s="52"/>
      <c r="AC90" s="40">
        <f t="shared" si="63"/>
        <v>0</v>
      </c>
      <c r="AD90" s="52"/>
      <c r="AE90" s="40">
        <f t="shared" si="64"/>
        <v>0</v>
      </c>
      <c r="AF90" s="52"/>
      <c r="AG90" s="40">
        <f t="shared" si="73"/>
        <v>0</v>
      </c>
      <c r="AH90" s="44">
        <f t="shared" si="74"/>
        <v>0</v>
      </c>
      <c r="AI90" s="45">
        <f t="shared" si="75"/>
        <v>0</v>
      </c>
      <c r="AJ90" s="46">
        <f t="shared" si="76"/>
        <v>0</v>
      </c>
      <c r="AK90" s="47">
        <f t="shared" si="76"/>
        <v>0</v>
      </c>
      <c r="AL90" s="52"/>
      <c r="AM90" s="48">
        <f t="shared" si="77"/>
        <v>0</v>
      </c>
    </row>
    <row r="91" spans="1:39" s="49" customFormat="1" ht="15">
      <c r="A91" s="38">
        <v>10</v>
      </c>
      <c r="B91" s="127" t="s">
        <v>53</v>
      </c>
      <c r="C91" s="39">
        <f>VLOOKUP(A91,Tarife!$A$2:$F$23,$C$14+1,FALSE)</f>
        <v>2.75</v>
      </c>
      <c r="D91" s="38"/>
      <c r="E91" s="40">
        <f t="shared" si="65"/>
        <v>0</v>
      </c>
      <c r="F91" s="41"/>
      <c r="G91" s="40">
        <f t="shared" si="66"/>
        <v>0</v>
      </c>
      <c r="H91" s="41"/>
      <c r="I91" s="40">
        <f t="shared" si="67"/>
        <v>0</v>
      </c>
      <c r="J91" s="41"/>
      <c r="K91" s="40">
        <f t="shared" si="67"/>
        <v>0</v>
      </c>
      <c r="L91" s="41"/>
      <c r="M91" s="40">
        <f t="shared" si="60"/>
        <v>0</v>
      </c>
      <c r="N91" s="41"/>
      <c r="O91" s="40">
        <f t="shared" si="61"/>
        <v>0</v>
      </c>
      <c r="P91" s="41"/>
      <c r="Q91" s="40">
        <f t="shared" si="62"/>
        <v>0</v>
      </c>
      <c r="R91" s="42">
        <f t="shared" si="68"/>
        <v>0</v>
      </c>
      <c r="S91" s="43">
        <f t="shared" si="69"/>
        <v>0</v>
      </c>
      <c r="T91" s="41"/>
      <c r="U91" s="40">
        <f t="shared" si="70"/>
        <v>0</v>
      </c>
      <c r="V91" s="41"/>
      <c r="W91" s="40">
        <f t="shared" si="71"/>
        <v>0</v>
      </c>
      <c r="X91" s="41"/>
      <c r="Y91" s="40">
        <f t="shared" si="72"/>
        <v>0</v>
      </c>
      <c r="Z91" s="41"/>
      <c r="AA91" s="40">
        <f t="shared" si="72"/>
        <v>0</v>
      </c>
      <c r="AB91" s="41"/>
      <c r="AC91" s="40">
        <f t="shared" si="63"/>
        <v>0</v>
      </c>
      <c r="AD91" s="41"/>
      <c r="AE91" s="40">
        <f t="shared" si="64"/>
        <v>0</v>
      </c>
      <c r="AF91" s="41"/>
      <c r="AG91" s="40">
        <f t="shared" si="73"/>
        <v>0</v>
      </c>
      <c r="AH91" s="44">
        <f t="shared" si="74"/>
        <v>0</v>
      </c>
      <c r="AI91" s="45">
        <f t="shared" si="75"/>
        <v>0</v>
      </c>
      <c r="AJ91" s="46">
        <f t="shared" si="76"/>
        <v>0</v>
      </c>
      <c r="AK91" s="47">
        <f t="shared" si="76"/>
        <v>0</v>
      </c>
      <c r="AL91" s="41"/>
      <c r="AM91" s="48">
        <f t="shared" si="77"/>
        <v>0</v>
      </c>
    </row>
    <row r="92" spans="1:39" s="49" customFormat="1" ht="15">
      <c r="A92" s="50">
        <v>11</v>
      </c>
      <c r="B92" s="128" t="s">
        <v>54</v>
      </c>
      <c r="C92" s="51">
        <f>VLOOKUP(A92,Tarife!$A$2:$F$23,$C$14+1,FALSE)</f>
        <v>3.25</v>
      </c>
      <c r="D92" s="50"/>
      <c r="E92" s="40">
        <f t="shared" si="65"/>
        <v>0</v>
      </c>
      <c r="F92" s="52"/>
      <c r="G92" s="40">
        <f t="shared" si="66"/>
        <v>0</v>
      </c>
      <c r="H92" s="52"/>
      <c r="I92" s="40">
        <f t="shared" si="67"/>
        <v>0</v>
      </c>
      <c r="J92" s="52"/>
      <c r="K92" s="40">
        <f t="shared" si="67"/>
        <v>0</v>
      </c>
      <c r="L92" s="52"/>
      <c r="M92" s="40">
        <f t="shared" si="60"/>
        <v>0</v>
      </c>
      <c r="N92" s="52"/>
      <c r="O92" s="40">
        <f t="shared" si="61"/>
        <v>0</v>
      </c>
      <c r="P92" s="52"/>
      <c r="Q92" s="40">
        <f t="shared" si="62"/>
        <v>0</v>
      </c>
      <c r="R92" s="42">
        <f t="shared" si="68"/>
        <v>0</v>
      </c>
      <c r="S92" s="43">
        <f t="shared" si="69"/>
        <v>0</v>
      </c>
      <c r="T92" s="52"/>
      <c r="U92" s="40">
        <f t="shared" si="70"/>
        <v>0</v>
      </c>
      <c r="V92" s="52"/>
      <c r="W92" s="40">
        <f t="shared" si="71"/>
        <v>0</v>
      </c>
      <c r="X92" s="52"/>
      <c r="Y92" s="40">
        <f t="shared" si="72"/>
        <v>0</v>
      </c>
      <c r="Z92" s="52"/>
      <c r="AA92" s="40">
        <f t="shared" si="72"/>
        <v>0</v>
      </c>
      <c r="AB92" s="52"/>
      <c r="AC92" s="40">
        <f t="shared" si="63"/>
        <v>0</v>
      </c>
      <c r="AD92" s="52"/>
      <c r="AE92" s="40">
        <f t="shared" si="64"/>
        <v>0</v>
      </c>
      <c r="AF92" s="52"/>
      <c r="AG92" s="40">
        <f t="shared" si="73"/>
        <v>0</v>
      </c>
      <c r="AH92" s="44">
        <f t="shared" si="74"/>
        <v>0</v>
      </c>
      <c r="AI92" s="45">
        <f t="shared" si="75"/>
        <v>0</v>
      </c>
      <c r="AJ92" s="46">
        <f t="shared" si="76"/>
        <v>0</v>
      </c>
      <c r="AK92" s="47">
        <f t="shared" si="76"/>
        <v>0</v>
      </c>
      <c r="AL92" s="52"/>
      <c r="AM92" s="48">
        <f t="shared" si="77"/>
        <v>0</v>
      </c>
    </row>
    <row r="93" spans="1:39" s="49" customFormat="1" ht="15">
      <c r="A93" s="38">
        <v>12</v>
      </c>
      <c r="B93" s="127" t="s">
        <v>55</v>
      </c>
      <c r="C93" s="39">
        <f>VLOOKUP(A93,Tarife!$A$2:$F$23,$C$14+1,FALSE)</f>
        <v>3.75</v>
      </c>
      <c r="D93" s="38"/>
      <c r="E93" s="40">
        <f t="shared" si="65"/>
        <v>0</v>
      </c>
      <c r="F93" s="41"/>
      <c r="G93" s="40">
        <f t="shared" si="66"/>
        <v>0</v>
      </c>
      <c r="H93" s="41"/>
      <c r="I93" s="40">
        <f t="shared" si="67"/>
        <v>0</v>
      </c>
      <c r="J93" s="41"/>
      <c r="K93" s="40">
        <f t="shared" si="67"/>
        <v>0</v>
      </c>
      <c r="L93" s="41"/>
      <c r="M93" s="40">
        <f t="shared" si="60"/>
        <v>0</v>
      </c>
      <c r="N93" s="41"/>
      <c r="O93" s="40">
        <f t="shared" si="61"/>
        <v>0</v>
      </c>
      <c r="P93" s="41"/>
      <c r="Q93" s="40">
        <f t="shared" si="62"/>
        <v>0</v>
      </c>
      <c r="R93" s="42">
        <f t="shared" si="68"/>
        <v>0</v>
      </c>
      <c r="S93" s="43">
        <f t="shared" si="69"/>
        <v>0</v>
      </c>
      <c r="T93" s="41"/>
      <c r="U93" s="40">
        <f t="shared" si="70"/>
        <v>0</v>
      </c>
      <c r="V93" s="41"/>
      <c r="W93" s="40">
        <f t="shared" si="71"/>
        <v>0</v>
      </c>
      <c r="X93" s="41"/>
      <c r="Y93" s="40">
        <f t="shared" si="72"/>
        <v>0</v>
      </c>
      <c r="Z93" s="41"/>
      <c r="AA93" s="40">
        <f t="shared" si="72"/>
        <v>0</v>
      </c>
      <c r="AB93" s="41"/>
      <c r="AC93" s="40">
        <f t="shared" si="63"/>
        <v>0</v>
      </c>
      <c r="AD93" s="41"/>
      <c r="AE93" s="40">
        <f t="shared" si="64"/>
        <v>0</v>
      </c>
      <c r="AF93" s="41"/>
      <c r="AG93" s="40">
        <f t="shared" si="73"/>
        <v>0</v>
      </c>
      <c r="AH93" s="44">
        <f t="shared" si="74"/>
        <v>0</v>
      </c>
      <c r="AI93" s="45">
        <f t="shared" si="75"/>
        <v>0</v>
      </c>
      <c r="AJ93" s="46">
        <f t="shared" si="76"/>
        <v>0</v>
      </c>
      <c r="AK93" s="47">
        <f t="shared" si="76"/>
        <v>0</v>
      </c>
      <c r="AL93" s="41"/>
      <c r="AM93" s="48">
        <f t="shared" si="77"/>
        <v>0</v>
      </c>
    </row>
    <row r="94" spans="1:39" s="49" customFormat="1" ht="15">
      <c r="A94" s="50">
        <v>13</v>
      </c>
      <c r="B94" s="128" t="s">
        <v>56</v>
      </c>
      <c r="C94" s="51">
        <f>VLOOKUP(A94,Tarife!$A$2:$F$23,$C$14+1,FALSE)</f>
        <v>4.25</v>
      </c>
      <c r="D94" s="50"/>
      <c r="E94" s="40">
        <f t="shared" si="65"/>
        <v>0</v>
      </c>
      <c r="F94" s="52"/>
      <c r="G94" s="40">
        <f t="shared" si="66"/>
        <v>0</v>
      </c>
      <c r="H94" s="52"/>
      <c r="I94" s="40">
        <f t="shared" si="67"/>
        <v>0</v>
      </c>
      <c r="J94" s="52"/>
      <c r="K94" s="40">
        <f t="shared" si="67"/>
        <v>0</v>
      </c>
      <c r="L94" s="52"/>
      <c r="M94" s="40">
        <f t="shared" si="60"/>
        <v>0</v>
      </c>
      <c r="N94" s="52"/>
      <c r="O94" s="40">
        <f t="shared" si="61"/>
        <v>0</v>
      </c>
      <c r="P94" s="52"/>
      <c r="Q94" s="40">
        <f t="shared" si="62"/>
        <v>0</v>
      </c>
      <c r="R94" s="42">
        <f t="shared" si="68"/>
        <v>0</v>
      </c>
      <c r="S94" s="43">
        <f t="shared" si="69"/>
        <v>0</v>
      </c>
      <c r="T94" s="52"/>
      <c r="U94" s="40">
        <f t="shared" si="70"/>
        <v>0</v>
      </c>
      <c r="V94" s="52"/>
      <c r="W94" s="40">
        <f t="shared" si="71"/>
        <v>0</v>
      </c>
      <c r="X94" s="52"/>
      <c r="Y94" s="40">
        <f t="shared" si="72"/>
        <v>0</v>
      </c>
      <c r="Z94" s="52"/>
      <c r="AA94" s="40">
        <f t="shared" si="72"/>
        <v>0</v>
      </c>
      <c r="AB94" s="52"/>
      <c r="AC94" s="40">
        <f t="shared" si="63"/>
        <v>0</v>
      </c>
      <c r="AD94" s="52"/>
      <c r="AE94" s="40">
        <f t="shared" si="64"/>
        <v>0</v>
      </c>
      <c r="AF94" s="52"/>
      <c r="AG94" s="40">
        <f t="shared" si="73"/>
        <v>0</v>
      </c>
      <c r="AH94" s="44">
        <f t="shared" si="74"/>
        <v>0</v>
      </c>
      <c r="AI94" s="45">
        <f t="shared" si="75"/>
        <v>0</v>
      </c>
      <c r="AJ94" s="46">
        <f t="shared" si="76"/>
        <v>0</v>
      </c>
      <c r="AK94" s="47">
        <f t="shared" si="76"/>
        <v>0</v>
      </c>
      <c r="AL94" s="52"/>
      <c r="AM94" s="48">
        <f t="shared" si="77"/>
        <v>0</v>
      </c>
    </row>
    <row r="95" spans="1:39" s="49" customFormat="1" ht="15">
      <c r="A95" s="38">
        <v>14</v>
      </c>
      <c r="B95" s="127" t="s">
        <v>57</v>
      </c>
      <c r="C95" s="39">
        <f>VLOOKUP(A95,Tarife!$A$2:$F$23,$C$14+1,FALSE)</f>
        <v>4.75</v>
      </c>
      <c r="D95" s="38"/>
      <c r="E95" s="40">
        <f t="shared" si="65"/>
        <v>0</v>
      </c>
      <c r="F95" s="41"/>
      <c r="G95" s="40">
        <f>$C95*F95</f>
        <v>0</v>
      </c>
      <c r="H95" s="41"/>
      <c r="I95" s="40">
        <f t="shared" si="67"/>
        <v>0</v>
      </c>
      <c r="J95" s="41"/>
      <c r="K95" s="40">
        <f t="shared" si="67"/>
        <v>0</v>
      </c>
      <c r="L95" s="41"/>
      <c r="M95" s="40">
        <f t="shared" si="60"/>
        <v>0</v>
      </c>
      <c r="N95" s="41"/>
      <c r="O95" s="40">
        <f t="shared" si="61"/>
        <v>0</v>
      </c>
      <c r="P95" s="41"/>
      <c r="Q95" s="40">
        <f t="shared" si="62"/>
        <v>0</v>
      </c>
      <c r="R95" s="42">
        <f t="shared" si="68"/>
        <v>0</v>
      </c>
      <c r="S95" s="43">
        <f t="shared" si="69"/>
        <v>0</v>
      </c>
      <c r="T95" s="41"/>
      <c r="U95" s="40">
        <f t="shared" si="70"/>
        <v>0</v>
      </c>
      <c r="V95" s="41"/>
      <c r="W95" s="40">
        <f t="shared" si="71"/>
        <v>0</v>
      </c>
      <c r="X95" s="41"/>
      <c r="Y95" s="40">
        <f t="shared" si="72"/>
        <v>0</v>
      </c>
      <c r="Z95" s="41"/>
      <c r="AA95" s="40">
        <f t="shared" si="72"/>
        <v>0</v>
      </c>
      <c r="AB95" s="41"/>
      <c r="AC95" s="40">
        <f t="shared" si="63"/>
        <v>0</v>
      </c>
      <c r="AD95" s="41"/>
      <c r="AE95" s="40">
        <f t="shared" si="64"/>
        <v>0</v>
      </c>
      <c r="AF95" s="41"/>
      <c r="AG95" s="40">
        <f t="shared" si="73"/>
        <v>0</v>
      </c>
      <c r="AH95" s="44">
        <f t="shared" si="74"/>
        <v>0</v>
      </c>
      <c r="AI95" s="45">
        <f t="shared" si="75"/>
        <v>0</v>
      </c>
      <c r="AJ95" s="46">
        <f t="shared" si="76"/>
        <v>0</v>
      </c>
      <c r="AK95" s="47">
        <f t="shared" si="76"/>
        <v>0</v>
      </c>
      <c r="AL95" s="41"/>
      <c r="AM95" s="48">
        <f t="shared" si="77"/>
        <v>0</v>
      </c>
    </row>
    <row r="96" spans="1:39" s="49" customFormat="1" ht="15">
      <c r="A96" s="50">
        <v>15</v>
      </c>
      <c r="B96" s="128" t="s">
        <v>58</v>
      </c>
      <c r="C96" s="51">
        <f>VLOOKUP(A96,Tarife!$A$2:$F$23,$C$14+1,FALSE)</f>
        <v>5.25</v>
      </c>
      <c r="D96" s="50"/>
      <c r="E96" s="40">
        <f t="shared" si="65"/>
        <v>0</v>
      </c>
      <c r="F96" s="52"/>
      <c r="G96" s="40">
        <f t="shared" si="66"/>
        <v>0</v>
      </c>
      <c r="H96" s="52"/>
      <c r="I96" s="40">
        <f t="shared" si="67"/>
        <v>0</v>
      </c>
      <c r="J96" s="52"/>
      <c r="K96" s="40">
        <f t="shared" si="67"/>
        <v>0</v>
      </c>
      <c r="L96" s="52"/>
      <c r="M96" s="40">
        <f t="shared" si="60"/>
        <v>0</v>
      </c>
      <c r="N96" s="52"/>
      <c r="O96" s="40">
        <f t="shared" si="61"/>
        <v>0</v>
      </c>
      <c r="P96" s="52"/>
      <c r="Q96" s="40">
        <f t="shared" si="62"/>
        <v>0</v>
      </c>
      <c r="R96" s="42">
        <f t="shared" si="68"/>
        <v>0</v>
      </c>
      <c r="S96" s="43">
        <f t="shared" si="69"/>
        <v>0</v>
      </c>
      <c r="T96" s="52"/>
      <c r="U96" s="40">
        <f t="shared" si="70"/>
        <v>0</v>
      </c>
      <c r="V96" s="52"/>
      <c r="W96" s="40">
        <f t="shared" si="71"/>
        <v>0</v>
      </c>
      <c r="X96" s="52"/>
      <c r="Y96" s="40">
        <f t="shared" si="72"/>
        <v>0</v>
      </c>
      <c r="Z96" s="52"/>
      <c r="AA96" s="40">
        <f t="shared" si="72"/>
        <v>0</v>
      </c>
      <c r="AB96" s="52"/>
      <c r="AC96" s="40">
        <f t="shared" si="63"/>
        <v>0</v>
      </c>
      <c r="AD96" s="52"/>
      <c r="AE96" s="40">
        <f t="shared" si="64"/>
        <v>0</v>
      </c>
      <c r="AF96" s="52"/>
      <c r="AG96" s="40">
        <f t="shared" si="73"/>
        <v>0</v>
      </c>
      <c r="AH96" s="44">
        <f t="shared" si="74"/>
        <v>0</v>
      </c>
      <c r="AI96" s="45">
        <f t="shared" si="75"/>
        <v>0</v>
      </c>
      <c r="AJ96" s="46">
        <f t="shared" si="76"/>
        <v>0</v>
      </c>
      <c r="AK96" s="47">
        <f t="shared" si="76"/>
        <v>0</v>
      </c>
      <c r="AL96" s="52"/>
      <c r="AM96" s="48">
        <f t="shared" si="77"/>
        <v>0</v>
      </c>
    </row>
    <row r="97" spans="1:39" s="49" customFormat="1" ht="15">
      <c r="A97" s="38">
        <v>16</v>
      </c>
      <c r="B97" s="127" t="s">
        <v>59</v>
      </c>
      <c r="C97" s="39">
        <f>VLOOKUP(A97,Tarife!$A$2:$F$23,$C$14+1,FALSE)</f>
        <v>5.8</v>
      </c>
      <c r="D97" s="38"/>
      <c r="E97" s="40">
        <f t="shared" si="65"/>
        <v>0</v>
      </c>
      <c r="F97" s="41"/>
      <c r="G97" s="40">
        <f t="shared" si="66"/>
        <v>0</v>
      </c>
      <c r="H97" s="41"/>
      <c r="I97" s="40">
        <f t="shared" si="67"/>
        <v>0</v>
      </c>
      <c r="J97" s="41"/>
      <c r="K97" s="40">
        <f t="shared" si="67"/>
        <v>0</v>
      </c>
      <c r="L97" s="41"/>
      <c r="M97" s="40">
        <f t="shared" si="60"/>
        <v>0</v>
      </c>
      <c r="N97" s="41"/>
      <c r="O97" s="40">
        <f t="shared" si="61"/>
        <v>0</v>
      </c>
      <c r="P97" s="41"/>
      <c r="Q97" s="40">
        <f t="shared" si="62"/>
        <v>0</v>
      </c>
      <c r="R97" s="42">
        <f t="shared" si="68"/>
        <v>0</v>
      </c>
      <c r="S97" s="43">
        <f t="shared" si="69"/>
        <v>0</v>
      </c>
      <c r="T97" s="41"/>
      <c r="U97" s="40">
        <f t="shared" si="70"/>
        <v>0</v>
      </c>
      <c r="V97" s="41"/>
      <c r="W97" s="40">
        <f t="shared" si="71"/>
        <v>0</v>
      </c>
      <c r="X97" s="41"/>
      <c r="Y97" s="40">
        <f t="shared" si="72"/>
        <v>0</v>
      </c>
      <c r="Z97" s="41"/>
      <c r="AA97" s="40">
        <f t="shared" si="72"/>
        <v>0</v>
      </c>
      <c r="AB97" s="41"/>
      <c r="AC97" s="40">
        <f t="shared" si="63"/>
        <v>0</v>
      </c>
      <c r="AD97" s="41"/>
      <c r="AE97" s="40">
        <f t="shared" si="64"/>
        <v>0</v>
      </c>
      <c r="AF97" s="41"/>
      <c r="AG97" s="40">
        <f t="shared" si="73"/>
        <v>0</v>
      </c>
      <c r="AH97" s="44">
        <f t="shared" si="74"/>
        <v>0</v>
      </c>
      <c r="AI97" s="45">
        <f t="shared" si="75"/>
        <v>0</v>
      </c>
      <c r="AJ97" s="46">
        <f t="shared" si="76"/>
        <v>0</v>
      </c>
      <c r="AK97" s="47">
        <f t="shared" si="76"/>
        <v>0</v>
      </c>
      <c r="AL97" s="41"/>
      <c r="AM97" s="48">
        <f t="shared" si="77"/>
        <v>0</v>
      </c>
    </row>
    <row r="98" spans="1:39" s="49" customFormat="1" ht="15">
      <c r="A98" s="50">
        <v>17</v>
      </c>
      <c r="B98" s="128" t="s">
        <v>60</v>
      </c>
      <c r="C98" s="51">
        <f>VLOOKUP(A98,Tarife!$A$2:$F$23,$C$14+1,FALSE)</f>
        <v>6.4</v>
      </c>
      <c r="D98" s="50"/>
      <c r="E98" s="40">
        <f t="shared" si="65"/>
        <v>0</v>
      </c>
      <c r="F98" s="52"/>
      <c r="G98" s="40">
        <f t="shared" si="66"/>
        <v>0</v>
      </c>
      <c r="H98" s="52"/>
      <c r="I98" s="40">
        <f aca="true" t="shared" si="78" ref="I98:K101">$C98*H98</f>
        <v>0</v>
      </c>
      <c r="J98" s="52"/>
      <c r="K98" s="40">
        <f t="shared" si="78"/>
        <v>0</v>
      </c>
      <c r="L98" s="52"/>
      <c r="M98" s="40">
        <f t="shared" si="60"/>
        <v>0</v>
      </c>
      <c r="N98" s="52"/>
      <c r="O98" s="40">
        <f t="shared" si="61"/>
        <v>0</v>
      </c>
      <c r="P98" s="52"/>
      <c r="Q98" s="40">
        <f t="shared" si="62"/>
        <v>0</v>
      </c>
      <c r="R98" s="42">
        <f t="shared" si="68"/>
        <v>0</v>
      </c>
      <c r="S98" s="43">
        <f t="shared" si="69"/>
        <v>0</v>
      </c>
      <c r="T98" s="52"/>
      <c r="U98" s="40">
        <f t="shared" si="70"/>
        <v>0</v>
      </c>
      <c r="V98" s="52"/>
      <c r="W98" s="40">
        <f t="shared" si="71"/>
        <v>0</v>
      </c>
      <c r="X98" s="52"/>
      <c r="Y98" s="40">
        <f aca="true" t="shared" si="79" ref="Y98:AA99">$C98*X98</f>
        <v>0</v>
      </c>
      <c r="Z98" s="52"/>
      <c r="AA98" s="40">
        <f t="shared" si="79"/>
        <v>0</v>
      </c>
      <c r="AB98" s="52"/>
      <c r="AC98" s="40">
        <f t="shared" si="63"/>
        <v>0</v>
      </c>
      <c r="AD98" s="52"/>
      <c r="AE98" s="40">
        <f t="shared" si="64"/>
        <v>0</v>
      </c>
      <c r="AF98" s="52"/>
      <c r="AG98" s="40">
        <f t="shared" si="73"/>
        <v>0</v>
      </c>
      <c r="AH98" s="44">
        <f t="shared" si="74"/>
        <v>0</v>
      </c>
      <c r="AI98" s="45">
        <f t="shared" si="75"/>
        <v>0</v>
      </c>
      <c r="AJ98" s="46">
        <f t="shared" si="76"/>
        <v>0</v>
      </c>
      <c r="AK98" s="47">
        <f t="shared" si="76"/>
        <v>0</v>
      </c>
      <c r="AL98" s="52"/>
      <c r="AM98" s="48">
        <f t="shared" si="77"/>
        <v>0</v>
      </c>
    </row>
    <row r="99" spans="1:39" s="49" customFormat="1" ht="15">
      <c r="A99" s="38">
        <v>18</v>
      </c>
      <c r="B99" s="127" t="s">
        <v>61</v>
      </c>
      <c r="C99" s="39">
        <f>VLOOKUP(A99,Tarife!$A$2:$F$23,$C$14+1,FALSE)</f>
        <v>7</v>
      </c>
      <c r="D99" s="38"/>
      <c r="E99" s="40">
        <f t="shared" si="65"/>
        <v>0</v>
      </c>
      <c r="F99" s="41"/>
      <c r="G99" s="40">
        <f t="shared" si="66"/>
        <v>0</v>
      </c>
      <c r="H99" s="41"/>
      <c r="I99" s="40">
        <f t="shared" si="78"/>
        <v>0</v>
      </c>
      <c r="J99" s="41"/>
      <c r="K99" s="40">
        <f t="shared" si="78"/>
        <v>0</v>
      </c>
      <c r="L99" s="41"/>
      <c r="M99" s="40">
        <f t="shared" si="60"/>
        <v>0</v>
      </c>
      <c r="N99" s="41"/>
      <c r="O99" s="40">
        <f t="shared" si="61"/>
        <v>0</v>
      </c>
      <c r="P99" s="41"/>
      <c r="Q99" s="40">
        <f t="shared" si="62"/>
        <v>0</v>
      </c>
      <c r="R99" s="42">
        <f t="shared" si="68"/>
        <v>0</v>
      </c>
      <c r="S99" s="43">
        <f t="shared" si="69"/>
        <v>0</v>
      </c>
      <c r="T99" s="41"/>
      <c r="U99" s="40">
        <f t="shared" si="70"/>
        <v>0</v>
      </c>
      <c r="V99" s="41"/>
      <c r="W99" s="40">
        <f t="shared" si="71"/>
        <v>0</v>
      </c>
      <c r="X99" s="41"/>
      <c r="Y99" s="40">
        <f t="shared" si="79"/>
        <v>0</v>
      </c>
      <c r="Z99" s="41"/>
      <c r="AA99" s="40">
        <f t="shared" si="79"/>
        <v>0</v>
      </c>
      <c r="AB99" s="41"/>
      <c r="AC99" s="40">
        <f t="shared" si="63"/>
        <v>0</v>
      </c>
      <c r="AD99" s="41"/>
      <c r="AE99" s="40">
        <f t="shared" si="64"/>
        <v>0</v>
      </c>
      <c r="AF99" s="41"/>
      <c r="AG99" s="40">
        <f t="shared" si="73"/>
        <v>0</v>
      </c>
      <c r="AH99" s="44">
        <f t="shared" si="74"/>
        <v>0</v>
      </c>
      <c r="AI99" s="45">
        <f t="shared" si="75"/>
        <v>0</v>
      </c>
      <c r="AJ99" s="46">
        <f t="shared" si="76"/>
        <v>0</v>
      </c>
      <c r="AK99" s="47">
        <f t="shared" si="76"/>
        <v>0</v>
      </c>
      <c r="AL99" s="41"/>
      <c r="AM99" s="48">
        <f t="shared" si="77"/>
        <v>0</v>
      </c>
    </row>
    <row r="100" spans="1:39" s="49" customFormat="1" ht="15">
      <c r="A100" s="50">
        <v>19</v>
      </c>
      <c r="B100" s="128" t="s">
        <v>62</v>
      </c>
      <c r="C100" s="51">
        <f>VLOOKUP(A100,Tarife!$A$2:$F$23,$C$14+1,FALSE)</f>
        <v>7.6</v>
      </c>
      <c r="D100" s="50"/>
      <c r="E100" s="40">
        <f t="shared" si="65"/>
        <v>0</v>
      </c>
      <c r="F100" s="52"/>
      <c r="G100" s="40">
        <f t="shared" si="66"/>
        <v>0</v>
      </c>
      <c r="H100" s="52"/>
      <c r="I100" s="40">
        <f t="shared" si="78"/>
        <v>0</v>
      </c>
      <c r="J100" s="52"/>
      <c r="K100" s="40">
        <f t="shared" si="78"/>
        <v>0</v>
      </c>
      <c r="L100" s="52"/>
      <c r="M100" s="40">
        <f t="shared" si="60"/>
        <v>0</v>
      </c>
      <c r="N100" s="52"/>
      <c r="O100" s="40">
        <f t="shared" si="61"/>
        <v>0</v>
      </c>
      <c r="P100" s="52"/>
      <c r="Q100" s="40">
        <f t="shared" si="62"/>
        <v>0</v>
      </c>
      <c r="R100" s="42">
        <f t="shared" si="68"/>
        <v>0</v>
      </c>
      <c r="S100" s="43">
        <f t="shared" si="69"/>
        <v>0</v>
      </c>
      <c r="T100" s="52"/>
      <c r="U100" s="40">
        <f>$C100*T100</f>
        <v>0</v>
      </c>
      <c r="V100" s="52"/>
      <c r="W100" s="40">
        <f t="shared" si="71"/>
        <v>0</v>
      </c>
      <c r="X100" s="52"/>
      <c r="Y100" s="40">
        <f>$C100*X100</f>
        <v>0</v>
      </c>
      <c r="Z100" s="52"/>
      <c r="AA100" s="40">
        <f>$C100*Z100</f>
        <v>0</v>
      </c>
      <c r="AB100" s="52"/>
      <c r="AC100" s="40">
        <f t="shared" si="63"/>
        <v>0</v>
      </c>
      <c r="AD100" s="52"/>
      <c r="AE100" s="40">
        <f t="shared" si="64"/>
        <v>0</v>
      </c>
      <c r="AF100" s="52"/>
      <c r="AG100" s="40">
        <f t="shared" si="73"/>
        <v>0</v>
      </c>
      <c r="AH100" s="44">
        <f t="shared" si="74"/>
        <v>0</v>
      </c>
      <c r="AI100" s="45">
        <f t="shared" si="75"/>
        <v>0</v>
      </c>
      <c r="AJ100" s="46">
        <f t="shared" si="76"/>
        <v>0</v>
      </c>
      <c r="AK100" s="47">
        <f t="shared" si="76"/>
        <v>0</v>
      </c>
      <c r="AL100" s="52"/>
      <c r="AM100" s="48">
        <f t="shared" si="77"/>
        <v>0</v>
      </c>
    </row>
    <row r="101" spans="1:39" s="49" customFormat="1" ht="15">
      <c r="A101" s="38">
        <v>20</v>
      </c>
      <c r="B101" s="127" t="s">
        <v>63</v>
      </c>
      <c r="C101" s="39">
        <f>VLOOKUP(A101,Tarife!$A$2:$F$23,$C$14+1,FALSE)</f>
        <v>8.3</v>
      </c>
      <c r="D101" s="53"/>
      <c r="E101" s="40">
        <f t="shared" si="65"/>
        <v>0</v>
      </c>
      <c r="F101" s="54"/>
      <c r="G101" s="40">
        <f t="shared" si="66"/>
        <v>0</v>
      </c>
      <c r="H101" s="54"/>
      <c r="I101" s="40">
        <f t="shared" si="78"/>
        <v>0</v>
      </c>
      <c r="J101" s="54"/>
      <c r="K101" s="40">
        <f t="shared" si="78"/>
        <v>0</v>
      </c>
      <c r="L101" s="54"/>
      <c r="M101" s="40">
        <f t="shared" si="60"/>
        <v>0</v>
      </c>
      <c r="N101" s="54"/>
      <c r="O101" s="40">
        <f t="shared" si="61"/>
        <v>0</v>
      </c>
      <c r="P101" s="54"/>
      <c r="Q101" s="40">
        <f t="shared" si="62"/>
        <v>0</v>
      </c>
      <c r="R101" s="42">
        <f t="shared" si="68"/>
        <v>0</v>
      </c>
      <c r="S101" s="43">
        <f t="shared" si="69"/>
        <v>0</v>
      </c>
      <c r="T101" s="54"/>
      <c r="U101" s="40">
        <f>$C101*T101</f>
        <v>0</v>
      </c>
      <c r="V101" s="54"/>
      <c r="W101" s="40">
        <f t="shared" si="71"/>
        <v>0</v>
      </c>
      <c r="X101" s="54"/>
      <c r="Y101" s="40">
        <f>$C101*X101</f>
        <v>0</v>
      </c>
      <c r="Z101" s="54"/>
      <c r="AA101" s="40">
        <f>$C101*Z101</f>
        <v>0</v>
      </c>
      <c r="AB101" s="54"/>
      <c r="AC101" s="40">
        <f t="shared" si="63"/>
        <v>0</v>
      </c>
      <c r="AD101" s="54"/>
      <c r="AE101" s="40">
        <f t="shared" si="64"/>
        <v>0</v>
      </c>
      <c r="AF101" s="54"/>
      <c r="AG101" s="40">
        <f t="shared" si="73"/>
        <v>0</v>
      </c>
      <c r="AH101" s="44">
        <f t="shared" si="74"/>
        <v>0</v>
      </c>
      <c r="AI101" s="45">
        <f t="shared" si="75"/>
        <v>0</v>
      </c>
      <c r="AJ101" s="46">
        <f>SUM(R101,AH101)</f>
        <v>0</v>
      </c>
      <c r="AK101" s="47">
        <f>SUM(S101,AI101)</f>
        <v>0</v>
      </c>
      <c r="AL101" s="54"/>
      <c r="AM101" s="48">
        <f t="shared" si="77"/>
        <v>0</v>
      </c>
    </row>
    <row r="102" spans="1:39" s="49" customFormat="1" ht="15.75" thickBot="1">
      <c r="A102" s="55">
        <v>21</v>
      </c>
      <c r="B102" s="129" t="s">
        <v>64</v>
      </c>
      <c r="C102" s="58">
        <f>VLOOKUP(A102,Tarife!$A$2:$F$23,$C$14+1,FALSE)</f>
        <v>9.1</v>
      </c>
      <c r="D102" s="55"/>
      <c r="E102" s="59">
        <f t="shared" si="65"/>
        <v>0</v>
      </c>
      <c r="F102" s="56"/>
      <c r="G102" s="60">
        <f t="shared" si="66"/>
        <v>0</v>
      </c>
      <c r="H102" s="56"/>
      <c r="I102" s="60">
        <f>$C102*H102</f>
        <v>0</v>
      </c>
      <c r="J102" s="56"/>
      <c r="K102" s="60">
        <f>$C102*J102</f>
        <v>0</v>
      </c>
      <c r="L102" s="56"/>
      <c r="M102" s="60">
        <f t="shared" si="60"/>
        <v>0</v>
      </c>
      <c r="N102" s="56"/>
      <c r="O102" s="60">
        <f t="shared" si="61"/>
        <v>0</v>
      </c>
      <c r="P102" s="56"/>
      <c r="Q102" s="60">
        <f t="shared" si="62"/>
        <v>0</v>
      </c>
      <c r="R102" s="61">
        <f t="shared" si="68"/>
        <v>0</v>
      </c>
      <c r="S102" s="62">
        <f t="shared" si="69"/>
        <v>0</v>
      </c>
      <c r="T102" s="56"/>
      <c r="U102" s="60">
        <f>$C102*T102</f>
        <v>0</v>
      </c>
      <c r="V102" s="56"/>
      <c r="W102" s="60">
        <f t="shared" si="71"/>
        <v>0</v>
      </c>
      <c r="X102" s="56"/>
      <c r="Y102" s="60">
        <f>$C102*X102</f>
        <v>0</v>
      </c>
      <c r="Z102" s="56"/>
      <c r="AA102" s="60">
        <f>$C102*Z102</f>
        <v>0</v>
      </c>
      <c r="AB102" s="56"/>
      <c r="AC102" s="60">
        <f t="shared" si="63"/>
        <v>0</v>
      </c>
      <c r="AD102" s="56"/>
      <c r="AE102" s="60">
        <f t="shared" si="64"/>
        <v>0</v>
      </c>
      <c r="AF102" s="56"/>
      <c r="AG102" s="60">
        <f t="shared" si="73"/>
        <v>0</v>
      </c>
      <c r="AH102" s="63">
        <f t="shared" si="74"/>
        <v>0</v>
      </c>
      <c r="AI102" s="64">
        <f>SUM(U102,W102,Y102,AA102,AC102,AE102,AG102)</f>
        <v>0</v>
      </c>
      <c r="AJ102" s="65">
        <f>SUM(R102,AH102)</f>
        <v>0</v>
      </c>
      <c r="AK102" s="66">
        <f>SUM(S102,AI102)</f>
        <v>0</v>
      </c>
      <c r="AL102" s="56"/>
      <c r="AM102" s="67">
        <f t="shared" si="77"/>
        <v>0</v>
      </c>
    </row>
    <row r="103" spans="1:40" s="49" customFormat="1" ht="27.75" customHeight="1">
      <c r="A103" s="71" t="s">
        <v>66</v>
      </c>
      <c r="B103" s="130"/>
      <c r="C103" s="76"/>
      <c r="D103" s="74">
        <f aca="true" t="shared" si="80" ref="D103:AM103">SUM(D81:D102)</f>
        <v>0</v>
      </c>
      <c r="E103" s="72">
        <f t="shared" si="80"/>
        <v>0</v>
      </c>
      <c r="F103" s="72">
        <f t="shared" si="80"/>
        <v>0</v>
      </c>
      <c r="G103" s="72">
        <f t="shared" si="80"/>
        <v>0</v>
      </c>
      <c r="H103" s="72">
        <f t="shared" si="80"/>
        <v>0</v>
      </c>
      <c r="I103" s="72">
        <f t="shared" si="80"/>
        <v>0</v>
      </c>
      <c r="J103" s="72">
        <f t="shared" si="80"/>
        <v>0</v>
      </c>
      <c r="K103" s="72">
        <f t="shared" si="80"/>
        <v>0</v>
      </c>
      <c r="L103" s="72">
        <f t="shared" si="80"/>
        <v>0</v>
      </c>
      <c r="M103" s="72">
        <f t="shared" si="80"/>
        <v>0</v>
      </c>
      <c r="N103" s="72">
        <f t="shared" si="80"/>
        <v>0</v>
      </c>
      <c r="O103" s="72">
        <f t="shared" si="80"/>
        <v>0</v>
      </c>
      <c r="P103" s="72">
        <f t="shared" si="80"/>
        <v>0</v>
      </c>
      <c r="Q103" s="106">
        <f t="shared" si="80"/>
        <v>0</v>
      </c>
      <c r="R103" s="108">
        <f t="shared" si="80"/>
        <v>0</v>
      </c>
      <c r="S103" s="109">
        <f t="shared" si="80"/>
        <v>0</v>
      </c>
      <c r="T103" s="74">
        <f t="shared" si="80"/>
        <v>0</v>
      </c>
      <c r="U103" s="72">
        <f t="shared" si="80"/>
        <v>0</v>
      </c>
      <c r="V103" s="72">
        <f t="shared" si="80"/>
        <v>0</v>
      </c>
      <c r="W103" s="72">
        <f t="shared" si="80"/>
        <v>0</v>
      </c>
      <c r="X103" s="72">
        <f t="shared" si="80"/>
        <v>0</v>
      </c>
      <c r="Y103" s="72">
        <f t="shared" si="80"/>
        <v>0</v>
      </c>
      <c r="Z103" s="72">
        <f t="shared" si="80"/>
        <v>0</v>
      </c>
      <c r="AA103" s="72">
        <f t="shared" si="80"/>
        <v>0</v>
      </c>
      <c r="AB103" s="72">
        <f t="shared" si="80"/>
        <v>0</v>
      </c>
      <c r="AC103" s="72">
        <f t="shared" si="80"/>
        <v>0</v>
      </c>
      <c r="AD103" s="72">
        <f t="shared" si="80"/>
        <v>0</v>
      </c>
      <c r="AE103" s="72">
        <f t="shared" si="80"/>
        <v>0</v>
      </c>
      <c r="AF103" s="72">
        <f t="shared" si="80"/>
        <v>0</v>
      </c>
      <c r="AG103" s="106">
        <f t="shared" si="80"/>
        <v>0</v>
      </c>
      <c r="AH103" s="112">
        <f t="shared" si="80"/>
        <v>0</v>
      </c>
      <c r="AI103" s="118">
        <f t="shared" si="80"/>
        <v>0</v>
      </c>
      <c r="AJ103" s="121">
        <f t="shared" si="80"/>
        <v>0</v>
      </c>
      <c r="AK103" s="113">
        <f t="shared" si="80"/>
        <v>0</v>
      </c>
      <c r="AL103" s="74">
        <f t="shared" si="80"/>
        <v>0</v>
      </c>
      <c r="AM103" s="73">
        <f t="shared" si="80"/>
        <v>0</v>
      </c>
      <c r="AN103" s="57"/>
    </row>
    <row r="104" spans="1:40" s="49" customFormat="1" ht="15.75">
      <c r="A104" s="103" t="s">
        <v>67</v>
      </c>
      <c r="B104" s="131"/>
      <c r="C104" s="48"/>
      <c r="D104" s="105" t="e">
        <f aca="true" t="shared" si="81" ref="D104:AM104">D103/$E77</f>
        <v>#DIV/0!</v>
      </c>
      <c r="E104" s="105" t="e">
        <f t="shared" si="81"/>
        <v>#DIV/0!</v>
      </c>
      <c r="F104" s="105" t="e">
        <f t="shared" si="81"/>
        <v>#DIV/0!</v>
      </c>
      <c r="G104" s="105" t="e">
        <f t="shared" si="81"/>
        <v>#DIV/0!</v>
      </c>
      <c r="H104" s="105" t="e">
        <f t="shared" si="81"/>
        <v>#DIV/0!</v>
      </c>
      <c r="I104" s="105" t="e">
        <f t="shared" si="81"/>
        <v>#DIV/0!</v>
      </c>
      <c r="J104" s="105" t="e">
        <f t="shared" si="81"/>
        <v>#DIV/0!</v>
      </c>
      <c r="K104" s="105" t="e">
        <f t="shared" si="81"/>
        <v>#DIV/0!</v>
      </c>
      <c r="L104" s="105" t="e">
        <f t="shared" si="81"/>
        <v>#DIV/0!</v>
      </c>
      <c r="M104" s="105" t="e">
        <f t="shared" si="81"/>
        <v>#DIV/0!</v>
      </c>
      <c r="N104" s="105" t="e">
        <f t="shared" si="81"/>
        <v>#DIV/0!</v>
      </c>
      <c r="O104" s="105" t="e">
        <f t="shared" si="81"/>
        <v>#DIV/0!</v>
      </c>
      <c r="P104" s="105" t="e">
        <f t="shared" si="81"/>
        <v>#DIV/0!</v>
      </c>
      <c r="Q104" s="105" t="e">
        <f t="shared" si="81"/>
        <v>#DIV/0!</v>
      </c>
      <c r="R104" s="110" t="e">
        <f t="shared" si="81"/>
        <v>#DIV/0!</v>
      </c>
      <c r="S104" s="104" t="e">
        <f t="shared" si="81"/>
        <v>#DIV/0!</v>
      </c>
      <c r="T104" s="105" t="e">
        <f t="shared" si="81"/>
        <v>#DIV/0!</v>
      </c>
      <c r="U104" s="105" t="e">
        <f t="shared" si="81"/>
        <v>#DIV/0!</v>
      </c>
      <c r="V104" s="105" t="e">
        <f t="shared" si="81"/>
        <v>#DIV/0!</v>
      </c>
      <c r="W104" s="105" t="e">
        <f t="shared" si="81"/>
        <v>#DIV/0!</v>
      </c>
      <c r="X104" s="105" t="e">
        <f t="shared" si="81"/>
        <v>#DIV/0!</v>
      </c>
      <c r="Y104" s="105" t="e">
        <f t="shared" si="81"/>
        <v>#DIV/0!</v>
      </c>
      <c r="Z104" s="105" t="e">
        <f t="shared" si="81"/>
        <v>#DIV/0!</v>
      </c>
      <c r="AA104" s="105" t="e">
        <f t="shared" si="81"/>
        <v>#DIV/0!</v>
      </c>
      <c r="AB104" s="105" t="e">
        <f t="shared" si="81"/>
        <v>#DIV/0!</v>
      </c>
      <c r="AC104" s="105" t="e">
        <f t="shared" si="81"/>
        <v>#DIV/0!</v>
      </c>
      <c r="AD104" s="105" t="e">
        <f t="shared" si="81"/>
        <v>#DIV/0!</v>
      </c>
      <c r="AE104" s="105" t="e">
        <f t="shared" si="81"/>
        <v>#DIV/0!</v>
      </c>
      <c r="AF104" s="105" t="e">
        <f t="shared" si="81"/>
        <v>#DIV/0!</v>
      </c>
      <c r="AG104" s="105" t="e">
        <f t="shared" si="81"/>
        <v>#DIV/0!</v>
      </c>
      <c r="AH104" s="114" t="e">
        <f t="shared" si="81"/>
        <v>#DIV/0!</v>
      </c>
      <c r="AI104" s="119" t="e">
        <f t="shared" si="81"/>
        <v>#DIV/0!</v>
      </c>
      <c r="AJ104" s="122" t="e">
        <f t="shared" si="81"/>
        <v>#DIV/0!</v>
      </c>
      <c r="AK104" s="115" t="e">
        <f t="shared" si="81"/>
        <v>#DIV/0!</v>
      </c>
      <c r="AL104" s="105" t="e">
        <f t="shared" si="81"/>
        <v>#DIV/0!</v>
      </c>
      <c r="AM104" s="104" t="e">
        <f t="shared" si="81"/>
        <v>#DIV/0!</v>
      </c>
      <c r="AN104" s="57"/>
    </row>
    <row r="105" spans="1:40" s="49" customFormat="1" ht="16.5" thickBot="1">
      <c r="A105" s="68" t="s">
        <v>40</v>
      </c>
      <c r="B105" s="132"/>
      <c r="C105" s="77"/>
      <c r="D105" s="75" t="e">
        <f>(D103/$AJ103)*100</f>
        <v>#DIV/0!</v>
      </c>
      <c r="E105" s="69" t="e">
        <f>(E103/$AK103)*100</f>
        <v>#DIV/0!</v>
      </c>
      <c r="F105" s="69" t="e">
        <f>(F103/$AJ103)*100</f>
        <v>#DIV/0!</v>
      </c>
      <c r="G105" s="69" t="e">
        <f>(G103/$AK103)*100</f>
        <v>#DIV/0!</v>
      </c>
      <c r="H105" s="69" t="e">
        <f>(H103/$AJ103)*100</f>
        <v>#DIV/0!</v>
      </c>
      <c r="I105" s="69" t="e">
        <f>(I103/$AK103)*100</f>
        <v>#DIV/0!</v>
      </c>
      <c r="J105" s="69" t="e">
        <f>(J103/$AJ103)*100</f>
        <v>#DIV/0!</v>
      </c>
      <c r="K105" s="69" t="e">
        <f>(K103/$AK103)*100</f>
        <v>#DIV/0!</v>
      </c>
      <c r="L105" s="69" t="e">
        <f>(L103/$AJ103)*100</f>
        <v>#DIV/0!</v>
      </c>
      <c r="M105" s="69" t="e">
        <f>(M103/$AK103)*100</f>
        <v>#DIV/0!</v>
      </c>
      <c r="N105" s="69" t="e">
        <f>(N103/$AJ103)*100</f>
        <v>#DIV/0!</v>
      </c>
      <c r="O105" s="69" t="e">
        <f>(O103/$AK103)*100</f>
        <v>#DIV/0!</v>
      </c>
      <c r="P105" s="69" t="e">
        <f>(P103/$AJ103)*100</f>
        <v>#DIV/0!</v>
      </c>
      <c r="Q105" s="107" t="e">
        <f>(Q103/$AK103)*100</f>
        <v>#DIV/0!</v>
      </c>
      <c r="R105" s="111" t="e">
        <f>(R103/$AJ103)*100</f>
        <v>#DIV/0!</v>
      </c>
      <c r="S105" s="70" t="e">
        <f>(S103/$AK103)*100</f>
        <v>#DIV/0!</v>
      </c>
      <c r="T105" s="75" t="e">
        <f>(T103/$AJ103)*100</f>
        <v>#DIV/0!</v>
      </c>
      <c r="U105" s="69" t="e">
        <f>(U103/$AK103)*100</f>
        <v>#DIV/0!</v>
      </c>
      <c r="V105" s="69" t="e">
        <f>(V103/$AJ103)*100</f>
        <v>#DIV/0!</v>
      </c>
      <c r="W105" s="69" t="e">
        <f>(W103/$AK103)*100</f>
        <v>#DIV/0!</v>
      </c>
      <c r="X105" s="69" t="e">
        <f>(X103/$AJ103)*100</f>
        <v>#DIV/0!</v>
      </c>
      <c r="Y105" s="69" t="e">
        <f>(Y103/$AK103)*100</f>
        <v>#DIV/0!</v>
      </c>
      <c r="Z105" s="69" t="e">
        <f>(Z103/$AJ103)*100</f>
        <v>#DIV/0!</v>
      </c>
      <c r="AA105" s="69" t="e">
        <f>(AA103/$AK103)*100</f>
        <v>#DIV/0!</v>
      </c>
      <c r="AB105" s="69" t="e">
        <f>(AB103/$AJ103)*100</f>
        <v>#DIV/0!</v>
      </c>
      <c r="AC105" s="69" t="e">
        <f>(AC103/$AK103)*100</f>
        <v>#DIV/0!</v>
      </c>
      <c r="AD105" s="69" t="e">
        <f>(AD103/$AJ103)*100</f>
        <v>#DIV/0!</v>
      </c>
      <c r="AE105" s="69" t="e">
        <f>(AE103/$AK103)*100</f>
        <v>#DIV/0!</v>
      </c>
      <c r="AF105" s="69" t="e">
        <f>(AF103/$AJ103)*100</f>
        <v>#DIV/0!</v>
      </c>
      <c r="AG105" s="107" t="e">
        <f>(AG103/$AK103)*100</f>
        <v>#DIV/0!</v>
      </c>
      <c r="AH105" s="116" t="e">
        <f>(AH103/$AJ103)*100</f>
        <v>#DIV/0!</v>
      </c>
      <c r="AI105" s="120" t="e">
        <f>(AI103/$AK103)*100</f>
        <v>#DIV/0!</v>
      </c>
      <c r="AJ105" s="123" t="e">
        <f>(AJ103/$AJ103)*100</f>
        <v>#DIV/0!</v>
      </c>
      <c r="AK105" s="117" t="e">
        <f>(AK103/$AK103)*100</f>
        <v>#DIV/0!</v>
      </c>
      <c r="AL105" s="75" t="e">
        <f>(AL103/$AJ103)*100</f>
        <v>#DIV/0!</v>
      </c>
      <c r="AM105" s="70" t="e">
        <f>(AM103/$AK103)*100</f>
        <v>#DIV/0!</v>
      </c>
      <c r="AN105" s="57"/>
    </row>
    <row r="107" spans="1:2" ht="15">
      <c r="A107" s="3"/>
      <c r="B107" s="3"/>
    </row>
    <row r="108" spans="1:2" ht="15">
      <c r="A108" s="3"/>
      <c r="B108" s="3"/>
    </row>
    <row r="109" spans="1:2" ht="15">
      <c r="A109" s="91" t="s">
        <v>37</v>
      </c>
      <c r="B109" s="91"/>
    </row>
    <row r="110" spans="1:6" ht="15.75">
      <c r="A110" s="31" t="s">
        <v>33</v>
      </c>
      <c r="B110" s="31"/>
      <c r="E110" s="78"/>
      <c r="F110" s="35" t="s">
        <v>34</v>
      </c>
    </row>
    <row r="111" ht="15.75" thickBot="1"/>
    <row r="112" spans="1:39" ht="19.5" customHeight="1">
      <c r="A112" s="133" t="s">
        <v>0</v>
      </c>
      <c r="B112" s="134"/>
      <c r="C112" s="12" t="s">
        <v>21</v>
      </c>
      <c r="D112" s="26" t="s">
        <v>2</v>
      </c>
      <c r="E112" s="14"/>
      <c r="F112" s="24" t="s">
        <v>3</v>
      </c>
      <c r="G112" s="30"/>
      <c r="H112" s="24" t="s">
        <v>23</v>
      </c>
      <c r="I112" s="30"/>
      <c r="J112" s="24" t="s">
        <v>24</v>
      </c>
      <c r="K112" s="30"/>
      <c r="L112" s="24" t="s">
        <v>25</v>
      </c>
      <c r="M112" s="30"/>
      <c r="N112" s="24" t="s">
        <v>26</v>
      </c>
      <c r="O112" s="30"/>
      <c r="P112" s="24" t="s">
        <v>5</v>
      </c>
      <c r="Q112" s="24"/>
      <c r="R112" s="97" t="s">
        <v>11</v>
      </c>
      <c r="S112" s="98"/>
      <c r="T112" s="24" t="s">
        <v>6</v>
      </c>
      <c r="U112" s="30"/>
      <c r="V112" s="24" t="s">
        <v>7</v>
      </c>
      <c r="W112" s="30"/>
      <c r="X112" s="24" t="s">
        <v>8</v>
      </c>
      <c r="Y112" s="30"/>
      <c r="Z112" s="24" t="s">
        <v>27</v>
      </c>
      <c r="AA112" s="30"/>
      <c r="AB112" s="24" t="s">
        <v>28</v>
      </c>
      <c r="AC112" s="30"/>
      <c r="AD112" s="24" t="s">
        <v>29</v>
      </c>
      <c r="AE112" s="30"/>
      <c r="AF112" s="24" t="s">
        <v>9</v>
      </c>
      <c r="AG112" s="24"/>
      <c r="AH112" s="96" t="s">
        <v>10</v>
      </c>
      <c r="AI112" s="25"/>
      <c r="AJ112" s="94" t="s">
        <v>12</v>
      </c>
      <c r="AK112" s="95"/>
      <c r="AL112" s="24" t="s">
        <v>15</v>
      </c>
      <c r="AM112" s="36"/>
    </row>
    <row r="113" spans="1:39" ht="19.5" customHeight="1" thickBot="1">
      <c r="A113" s="32" t="s">
        <v>41</v>
      </c>
      <c r="B113" s="124" t="s">
        <v>42</v>
      </c>
      <c r="C113" s="15">
        <v>2</v>
      </c>
      <c r="D113" s="27" t="s">
        <v>4</v>
      </c>
      <c r="E113" s="6" t="s">
        <v>13</v>
      </c>
      <c r="F113" s="6" t="s">
        <v>4</v>
      </c>
      <c r="G113" s="6" t="s">
        <v>13</v>
      </c>
      <c r="H113" s="6" t="s">
        <v>4</v>
      </c>
      <c r="I113" s="6" t="s">
        <v>13</v>
      </c>
      <c r="J113" s="6" t="s">
        <v>4</v>
      </c>
      <c r="K113" s="6" t="s">
        <v>13</v>
      </c>
      <c r="L113" s="6" t="s">
        <v>4</v>
      </c>
      <c r="M113" s="6" t="s">
        <v>13</v>
      </c>
      <c r="N113" s="6" t="s">
        <v>4</v>
      </c>
      <c r="O113" s="6" t="s">
        <v>13</v>
      </c>
      <c r="P113" s="6" t="s">
        <v>4</v>
      </c>
      <c r="Q113" s="6" t="s">
        <v>13</v>
      </c>
      <c r="R113" s="8" t="s">
        <v>4</v>
      </c>
      <c r="S113" s="99" t="s">
        <v>13</v>
      </c>
      <c r="T113" s="93" t="s">
        <v>4</v>
      </c>
      <c r="U113" s="6" t="s">
        <v>13</v>
      </c>
      <c r="V113" s="6" t="s">
        <v>4</v>
      </c>
      <c r="W113" s="6" t="s">
        <v>13</v>
      </c>
      <c r="X113" s="6" t="s">
        <v>4</v>
      </c>
      <c r="Y113" s="6" t="s">
        <v>13</v>
      </c>
      <c r="Z113" s="6" t="s">
        <v>4</v>
      </c>
      <c r="AA113" s="6" t="s">
        <v>13</v>
      </c>
      <c r="AB113" s="6" t="s">
        <v>4</v>
      </c>
      <c r="AC113" s="6" t="s">
        <v>13</v>
      </c>
      <c r="AD113" s="6" t="s">
        <v>4</v>
      </c>
      <c r="AE113" s="6" t="s">
        <v>13</v>
      </c>
      <c r="AF113" s="6" t="s">
        <v>4</v>
      </c>
      <c r="AG113" s="6" t="s">
        <v>13</v>
      </c>
      <c r="AH113" s="9" t="s">
        <v>4</v>
      </c>
      <c r="AI113" s="10" t="s">
        <v>13</v>
      </c>
      <c r="AJ113" s="28" t="s">
        <v>4</v>
      </c>
      <c r="AK113" s="29" t="s">
        <v>13</v>
      </c>
      <c r="AL113" s="6" t="s">
        <v>4</v>
      </c>
      <c r="AM113" s="37" t="s">
        <v>13</v>
      </c>
    </row>
    <row r="114" spans="1:39" s="49" customFormat="1" ht="15">
      <c r="A114" s="83">
        <v>0</v>
      </c>
      <c r="B114" s="125" t="s">
        <v>43</v>
      </c>
      <c r="C114" s="39">
        <f>VLOOKUP(A114,Tarife!$A$2:$F$23,$C$14+1,FALSE)</f>
        <v>0.1</v>
      </c>
      <c r="D114" s="84"/>
      <c r="E114" s="85">
        <f>$C114*D114</f>
        <v>0</v>
      </c>
      <c r="F114" s="86"/>
      <c r="G114" s="85">
        <f>$C114*F114</f>
        <v>0</v>
      </c>
      <c r="H114" s="86"/>
      <c r="I114" s="85">
        <f>$C114*H114</f>
        <v>0</v>
      </c>
      <c r="J114" s="86"/>
      <c r="K114" s="85">
        <f>$C114*J114</f>
        <v>0</v>
      </c>
      <c r="L114" s="86"/>
      <c r="M114" s="85">
        <f aca="true" t="shared" si="82" ref="M114:M135">$C114*L114</f>
        <v>0</v>
      </c>
      <c r="N114" s="86"/>
      <c r="O114" s="85">
        <f aca="true" t="shared" si="83" ref="O114:O135">$C114*N114</f>
        <v>0</v>
      </c>
      <c r="P114" s="86"/>
      <c r="Q114" s="85">
        <f aca="true" t="shared" si="84" ref="Q114:Q135">$C114*P114</f>
        <v>0</v>
      </c>
      <c r="R114" s="42">
        <f aca="true" t="shared" si="85" ref="R114:R135">SUM(D114,F114,H114,J114,L114,N114,P114)</f>
        <v>0</v>
      </c>
      <c r="S114" s="43">
        <f aca="true" t="shared" si="86" ref="S114:S135">SUM(E114+G114+I114+K114+M114+O114+Q114)</f>
        <v>0</v>
      </c>
      <c r="T114" s="86"/>
      <c r="U114" s="85">
        <f>$C114*T114</f>
        <v>0</v>
      </c>
      <c r="V114" s="86"/>
      <c r="W114" s="85">
        <f>$C114*V114</f>
        <v>0</v>
      </c>
      <c r="X114" s="86"/>
      <c r="Y114" s="85">
        <f>$C114*X114</f>
        <v>0</v>
      </c>
      <c r="Z114" s="86"/>
      <c r="AA114" s="85">
        <f>$C114*Z114</f>
        <v>0</v>
      </c>
      <c r="AB114" s="86"/>
      <c r="AC114" s="85">
        <f aca="true" t="shared" si="87" ref="AC114:AC135">$C114*AB114</f>
        <v>0</v>
      </c>
      <c r="AD114" s="86"/>
      <c r="AE114" s="85">
        <f aca="true" t="shared" si="88" ref="AE114:AE135">$C114*AD114</f>
        <v>0</v>
      </c>
      <c r="AF114" s="86"/>
      <c r="AG114" s="85">
        <f>$C114*AF114</f>
        <v>0</v>
      </c>
      <c r="AH114" s="44">
        <f>SUM(T114+V114+X114+Z114+AB114+AD114+AF114)</f>
        <v>0</v>
      </c>
      <c r="AI114" s="45">
        <f>SUM(U114,W114,Y114,AA114,AC114,AE114,AG114)</f>
        <v>0</v>
      </c>
      <c r="AJ114" s="87">
        <f>SUM(R114,AH114)</f>
        <v>0</v>
      </c>
      <c r="AK114" s="88">
        <f>SUM(S114,AI114)</f>
        <v>0</v>
      </c>
      <c r="AL114" s="86"/>
      <c r="AM114" s="89">
        <f>$C114*AL114</f>
        <v>0</v>
      </c>
    </row>
    <row r="115" spans="1:39" s="49" customFormat="1" ht="15">
      <c r="A115" s="90">
        <v>1</v>
      </c>
      <c r="B115" s="126" t="s">
        <v>44</v>
      </c>
      <c r="C115" s="51">
        <f>VLOOKUP(A115,Tarife!$A$2:$F$23,$C$14+1,FALSE)</f>
        <v>0.2</v>
      </c>
      <c r="D115" s="50"/>
      <c r="E115" s="40">
        <f aca="true" t="shared" si="89" ref="E115:E135">$C115*D115</f>
        <v>0</v>
      </c>
      <c r="F115" s="52"/>
      <c r="G115" s="40">
        <f aca="true" t="shared" si="90" ref="G115:G135">$C115*F115</f>
        <v>0</v>
      </c>
      <c r="H115" s="52"/>
      <c r="I115" s="40">
        <f aca="true" t="shared" si="91" ref="I115:K130">$C115*H115</f>
        <v>0</v>
      </c>
      <c r="J115" s="52"/>
      <c r="K115" s="40">
        <f t="shared" si="91"/>
        <v>0</v>
      </c>
      <c r="L115" s="52"/>
      <c r="M115" s="40">
        <f t="shared" si="82"/>
        <v>0</v>
      </c>
      <c r="N115" s="52"/>
      <c r="O115" s="40">
        <f t="shared" si="83"/>
        <v>0</v>
      </c>
      <c r="P115" s="52"/>
      <c r="Q115" s="40">
        <f t="shared" si="84"/>
        <v>0</v>
      </c>
      <c r="R115" s="42">
        <f t="shared" si="85"/>
        <v>0</v>
      </c>
      <c r="S115" s="43">
        <f t="shared" si="86"/>
        <v>0</v>
      </c>
      <c r="T115" s="52"/>
      <c r="U115" s="40">
        <f aca="true" t="shared" si="92" ref="U115:U132">$C115*T115</f>
        <v>0</v>
      </c>
      <c r="V115" s="52"/>
      <c r="W115" s="40">
        <f aca="true" t="shared" si="93" ref="W115:W135">$C115*V115</f>
        <v>0</v>
      </c>
      <c r="X115" s="52"/>
      <c r="Y115" s="40">
        <f aca="true" t="shared" si="94" ref="Y115:AA130">$C115*X115</f>
        <v>0</v>
      </c>
      <c r="Z115" s="52"/>
      <c r="AA115" s="40">
        <f t="shared" si="94"/>
        <v>0</v>
      </c>
      <c r="AB115" s="52"/>
      <c r="AC115" s="40">
        <f t="shared" si="87"/>
        <v>0</v>
      </c>
      <c r="AD115" s="52"/>
      <c r="AE115" s="40">
        <f t="shared" si="88"/>
        <v>0</v>
      </c>
      <c r="AF115" s="52"/>
      <c r="AG115" s="40">
        <f aca="true" t="shared" si="95" ref="AG115:AG135">$C115*AF115</f>
        <v>0</v>
      </c>
      <c r="AH115" s="44">
        <f aca="true" t="shared" si="96" ref="AH115:AH135">SUM(T115+V115+X115+Z115+AB115+AD115+AF115)</f>
        <v>0</v>
      </c>
      <c r="AI115" s="45">
        <f aca="true" t="shared" si="97" ref="AI115:AI134">SUM(U115,W115,Y115,AA115,AC115,AE115,AG115)</f>
        <v>0</v>
      </c>
      <c r="AJ115" s="46">
        <f aca="true" t="shared" si="98" ref="AJ115:AK133">SUM(R115,AH115)</f>
        <v>0</v>
      </c>
      <c r="AK115" s="47">
        <f t="shared" si="98"/>
        <v>0</v>
      </c>
      <c r="AL115" s="52"/>
      <c r="AM115" s="48">
        <f aca="true" t="shared" si="99" ref="AM115:AM135">$C115*AL115</f>
        <v>0</v>
      </c>
    </row>
    <row r="116" spans="1:39" s="49" customFormat="1" ht="15">
      <c r="A116" s="38">
        <v>2</v>
      </c>
      <c r="B116" s="127" t="s">
        <v>45</v>
      </c>
      <c r="C116" s="39">
        <f>VLOOKUP(A116,Tarife!$A$2:$F$23,$C$14+1,FALSE)</f>
        <v>0.3</v>
      </c>
      <c r="D116" s="38"/>
      <c r="E116" s="40">
        <f t="shared" si="89"/>
        <v>0</v>
      </c>
      <c r="F116" s="41"/>
      <c r="G116" s="40">
        <f t="shared" si="90"/>
        <v>0</v>
      </c>
      <c r="H116" s="41"/>
      <c r="I116" s="40">
        <f t="shared" si="91"/>
        <v>0</v>
      </c>
      <c r="J116" s="41"/>
      <c r="K116" s="40">
        <f t="shared" si="91"/>
        <v>0</v>
      </c>
      <c r="L116" s="41"/>
      <c r="M116" s="40">
        <f t="shared" si="82"/>
        <v>0</v>
      </c>
      <c r="N116" s="41"/>
      <c r="O116" s="40">
        <f t="shared" si="83"/>
        <v>0</v>
      </c>
      <c r="P116" s="41"/>
      <c r="Q116" s="40">
        <f t="shared" si="84"/>
        <v>0</v>
      </c>
      <c r="R116" s="42">
        <f t="shared" si="85"/>
        <v>0</v>
      </c>
      <c r="S116" s="43">
        <f t="shared" si="86"/>
        <v>0</v>
      </c>
      <c r="T116" s="41"/>
      <c r="U116" s="40">
        <f t="shared" si="92"/>
        <v>0</v>
      </c>
      <c r="V116" s="41"/>
      <c r="W116" s="40">
        <f t="shared" si="93"/>
        <v>0</v>
      </c>
      <c r="X116" s="41"/>
      <c r="Y116" s="40">
        <f t="shared" si="94"/>
        <v>0</v>
      </c>
      <c r="Z116" s="41"/>
      <c r="AA116" s="40">
        <f t="shared" si="94"/>
        <v>0</v>
      </c>
      <c r="AB116" s="41"/>
      <c r="AC116" s="40">
        <f t="shared" si="87"/>
        <v>0</v>
      </c>
      <c r="AD116" s="41"/>
      <c r="AE116" s="40">
        <f t="shared" si="88"/>
        <v>0</v>
      </c>
      <c r="AF116" s="41"/>
      <c r="AG116" s="40">
        <f t="shared" si="95"/>
        <v>0</v>
      </c>
      <c r="AH116" s="44">
        <f t="shared" si="96"/>
        <v>0</v>
      </c>
      <c r="AI116" s="45">
        <f t="shared" si="97"/>
        <v>0</v>
      </c>
      <c r="AJ116" s="46">
        <f t="shared" si="98"/>
        <v>0</v>
      </c>
      <c r="AK116" s="47">
        <f t="shared" si="98"/>
        <v>0</v>
      </c>
      <c r="AL116" s="41"/>
      <c r="AM116" s="48">
        <f t="shared" si="99"/>
        <v>0</v>
      </c>
    </row>
    <row r="117" spans="1:39" s="49" customFormat="1" ht="15">
      <c r="A117" s="50">
        <v>3</v>
      </c>
      <c r="B117" s="128" t="s">
        <v>46</v>
      </c>
      <c r="C117" s="51">
        <f>VLOOKUP(A117,Tarife!$A$2:$F$23,$C$14+1,FALSE)</f>
        <v>0.5</v>
      </c>
      <c r="D117" s="50"/>
      <c r="E117" s="40">
        <f t="shared" si="89"/>
        <v>0</v>
      </c>
      <c r="F117" s="52"/>
      <c r="G117" s="40">
        <f t="shared" si="90"/>
        <v>0</v>
      </c>
      <c r="H117" s="52"/>
      <c r="I117" s="40">
        <f t="shared" si="91"/>
        <v>0</v>
      </c>
      <c r="J117" s="52"/>
      <c r="K117" s="40">
        <f t="shared" si="91"/>
        <v>0</v>
      </c>
      <c r="L117" s="52"/>
      <c r="M117" s="40">
        <f t="shared" si="82"/>
        <v>0</v>
      </c>
      <c r="N117" s="52"/>
      <c r="O117" s="40">
        <f t="shared" si="83"/>
        <v>0</v>
      </c>
      <c r="P117" s="52"/>
      <c r="Q117" s="40">
        <f t="shared" si="84"/>
        <v>0</v>
      </c>
      <c r="R117" s="42">
        <f t="shared" si="85"/>
        <v>0</v>
      </c>
      <c r="S117" s="43">
        <f t="shared" si="86"/>
        <v>0</v>
      </c>
      <c r="T117" s="52"/>
      <c r="U117" s="40">
        <f t="shared" si="92"/>
        <v>0</v>
      </c>
      <c r="V117" s="52"/>
      <c r="W117" s="40">
        <f t="shared" si="93"/>
        <v>0</v>
      </c>
      <c r="X117" s="52"/>
      <c r="Y117" s="40">
        <f t="shared" si="94"/>
        <v>0</v>
      </c>
      <c r="Z117" s="52"/>
      <c r="AA117" s="40">
        <f t="shared" si="94"/>
        <v>0</v>
      </c>
      <c r="AB117" s="52"/>
      <c r="AC117" s="40">
        <f t="shared" si="87"/>
        <v>0</v>
      </c>
      <c r="AD117" s="52"/>
      <c r="AE117" s="40">
        <f t="shared" si="88"/>
        <v>0</v>
      </c>
      <c r="AF117" s="52"/>
      <c r="AG117" s="40">
        <f t="shared" si="95"/>
        <v>0</v>
      </c>
      <c r="AH117" s="44">
        <f t="shared" si="96"/>
        <v>0</v>
      </c>
      <c r="AI117" s="45">
        <f t="shared" si="97"/>
        <v>0</v>
      </c>
      <c r="AJ117" s="46">
        <f t="shared" si="98"/>
        <v>0</v>
      </c>
      <c r="AK117" s="47">
        <f t="shared" si="98"/>
        <v>0</v>
      </c>
      <c r="AL117" s="52"/>
      <c r="AM117" s="48">
        <f t="shared" si="99"/>
        <v>0</v>
      </c>
    </row>
    <row r="118" spans="1:39" s="49" customFormat="1" ht="15">
      <c r="A118" s="38">
        <v>4</v>
      </c>
      <c r="B118" s="127" t="s">
        <v>47</v>
      </c>
      <c r="C118" s="39">
        <f>VLOOKUP(A118,Tarife!$A$2:$F$23,$C$14+1,FALSE)</f>
        <v>0.7</v>
      </c>
      <c r="D118" s="38"/>
      <c r="E118" s="40">
        <f t="shared" si="89"/>
        <v>0</v>
      </c>
      <c r="F118" s="41"/>
      <c r="G118" s="40">
        <f t="shared" si="90"/>
        <v>0</v>
      </c>
      <c r="H118" s="41"/>
      <c r="I118" s="40">
        <f t="shared" si="91"/>
        <v>0</v>
      </c>
      <c r="J118" s="41"/>
      <c r="K118" s="40">
        <f t="shared" si="91"/>
        <v>0</v>
      </c>
      <c r="L118" s="41"/>
      <c r="M118" s="40">
        <f t="shared" si="82"/>
        <v>0</v>
      </c>
      <c r="N118" s="41"/>
      <c r="O118" s="40">
        <f t="shared" si="83"/>
        <v>0</v>
      </c>
      <c r="P118" s="41"/>
      <c r="Q118" s="40">
        <f t="shared" si="84"/>
        <v>0</v>
      </c>
      <c r="R118" s="42">
        <f t="shared" si="85"/>
        <v>0</v>
      </c>
      <c r="S118" s="43">
        <f t="shared" si="86"/>
        <v>0</v>
      </c>
      <c r="T118" s="41"/>
      <c r="U118" s="40">
        <f t="shared" si="92"/>
        <v>0</v>
      </c>
      <c r="V118" s="41"/>
      <c r="W118" s="40">
        <f t="shared" si="93"/>
        <v>0</v>
      </c>
      <c r="X118" s="41"/>
      <c r="Y118" s="40">
        <f t="shared" si="94"/>
        <v>0</v>
      </c>
      <c r="Z118" s="41"/>
      <c r="AA118" s="40">
        <f t="shared" si="94"/>
        <v>0</v>
      </c>
      <c r="AB118" s="41"/>
      <c r="AC118" s="40">
        <f t="shared" si="87"/>
        <v>0</v>
      </c>
      <c r="AD118" s="41"/>
      <c r="AE118" s="40">
        <f t="shared" si="88"/>
        <v>0</v>
      </c>
      <c r="AF118" s="41"/>
      <c r="AG118" s="40">
        <f t="shared" si="95"/>
        <v>0</v>
      </c>
      <c r="AH118" s="44">
        <f t="shared" si="96"/>
        <v>0</v>
      </c>
      <c r="AI118" s="45">
        <f t="shared" si="97"/>
        <v>0</v>
      </c>
      <c r="AJ118" s="46">
        <f t="shared" si="98"/>
        <v>0</v>
      </c>
      <c r="AK118" s="47">
        <f t="shared" si="98"/>
        <v>0</v>
      </c>
      <c r="AL118" s="41"/>
      <c r="AM118" s="48">
        <f t="shared" si="99"/>
        <v>0</v>
      </c>
    </row>
    <row r="119" spans="1:39" s="49" customFormat="1" ht="15">
      <c r="A119" s="50">
        <v>5</v>
      </c>
      <c r="B119" s="128" t="s">
        <v>48</v>
      </c>
      <c r="C119" s="51">
        <f>VLOOKUP(A119,Tarife!$A$2:$F$23,$C$14+1,FALSE)</f>
        <v>0.9</v>
      </c>
      <c r="D119" s="50"/>
      <c r="E119" s="40">
        <f t="shared" si="89"/>
        <v>0</v>
      </c>
      <c r="F119" s="52"/>
      <c r="G119" s="40">
        <f t="shared" si="90"/>
        <v>0</v>
      </c>
      <c r="H119" s="52"/>
      <c r="I119" s="40">
        <f t="shared" si="91"/>
        <v>0</v>
      </c>
      <c r="J119" s="52"/>
      <c r="K119" s="40">
        <f t="shared" si="91"/>
        <v>0</v>
      </c>
      <c r="L119" s="52"/>
      <c r="M119" s="40">
        <f t="shared" si="82"/>
        <v>0</v>
      </c>
      <c r="N119" s="52"/>
      <c r="O119" s="40">
        <f t="shared" si="83"/>
        <v>0</v>
      </c>
      <c r="P119" s="52"/>
      <c r="Q119" s="40">
        <f t="shared" si="84"/>
        <v>0</v>
      </c>
      <c r="R119" s="42">
        <f t="shared" si="85"/>
        <v>0</v>
      </c>
      <c r="S119" s="43">
        <f t="shared" si="86"/>
        <v>0</v>
      </c>
      <c r="T119" s="52"/>
      <c r="U119" s="40">
        <f t="shared" si="92"/>
        <v>0</v>
      </c>
      <c r="V119" s="52"/>
      <c r="W119" s="40">
        <f t="shared" si="93"/>
        <v>0</v>
      </c>
      <c r="X119" s="52"/>
      <c r="Y119" s="40">
        <f t="shared" si="94"/>
        <v>0</v>
      </c>
      <c r="Z119" s="52"/>
      <c r="AA119" s="40">
        <f t="shared" si="94"/>
        <v>0</v>
      </c>
      <c r="AB119" s="52"/>
      <c r="AC119" s="40">
        <f t="shared" si="87"/>
        <v>0</v>
      </c>
      <c r="AD119" s="52"/>
      <c r="AE119" s="40">
        <f t="shared" si="88"/>
        <v>0</v>
      </c>
      <c r="AF119" s="52"/>
      <c r="AG119" s="40">
        <f t="shared" si="95"/>
        <v>0</v>
      </c>
      <c r="AH119" s="44">
        <f t="shared" si="96"/>
        <v>0</v>
      </c>
      <c r="AI119" s="45">
        <f t="shared" si="97"/>
        <v>0</v>
      </c>
      <c r="AJ119" s="46">
        <f t="shared" si="98"/>
        <v>0</v>
      </c>
      <c r="AK119" s="47">
        <f t="shared" si="98"/>
        <v>0</v>
      </c>
      <c r="AL119" s="52"/>
      <c r="AM119" s="48">
        <f t="shared" si="99"/>
        <v>0</v>
      </c>
    </row>
    <row r="120" spans="1:39" s="49" customFormat="1" ht="15">
      <c r="A120" s="38">
        <v>6</v>
      </c>
      <c r="B120" s="127" t="s">
        <v>49</v>
      </c>
      <c r="C120" s="39">
        <f>VLOOKUP(A120,Tarife!$A$2:$F$23,$C$14+1,FALSE)</f>
        <v>1.2</v>
      </c>
      <c r="D120" s="38"/>
      <c r="E120" s="40">
        <f t="shared" si="89"/>
        <v>0</v>
      </c>
      <c r="F120" s="41"/>
      <c r="G120" s="40">
        <f t="shared" si="90"/>
        <v>0</v>
      </c>
      <c r="H120" s="41"/>
      <c r="I120" s="40">
        <f t="shared" si="91"/>
        <v>0</v>
      </c>
      <c r="J120" s="41"/>
      <c r="K120" s="40">
        <f t="shared" si="91"/>
        <v>0</v>
      </c>
      <c r="L120" s="41"/>
      <c r="M120" s="40">
        <f t="shared" si="82"/>
        <v>0</v>
      </c>
      <c r="N120" s="41"/>
      <c r="O120" s="40">
        <f t="shared" si="83"/>
        <v>0</v>
      </c>
      <c r="P120" s="41"/>
      <c r="Q120" s="40">
        <f t="shared" si="84"/>
        <v>0</v>
      </c>
      <c r="R120" s="42">
        <f t="shared" si="85"/>
        <v>0</v>
      </c>
      <c r="S120" s="43">
        <f t="shared" si="86"/>
        <v>0</v>
      </c>
      <c r="T120" s="41"/>
      <c r="U120" s="40">
        <f t="shared" si="92"/>
        <v>0</v>
      </c>
      <c r="V120" s="41"/>
      <c r="W120" s="40">
        <f t="shared" si="93"/>
        <v>0</v>
      </c>
      <c r="X120" s="41"/>
      <c r="Y120" s="40">
        <f t="shared" si="94"/>
        <v>0</v>
      </c>
      <c r="Z120" s="41"/>
      <c r="AA120" s="40">
        <f t="shared" si="94"/>
        <v>0</v>
      </c>
      <c r="AB120" s="41"/>
      <c r="AC120" s="40">
        <f t="shared" si="87"/>
        <v>0</v>
      </c>
      <c r="AD120" s="41"/>
      <c r="AE120" s="40">
        <f t="shared" si="88"/>
        <v>0</v>
      </c>
      <c r="AF120" s="41"/>
      <c r="AG120" s="40">
        <f t="shared" si="95"/>
        <v>0</v>
      </c>
      <c r="AH120" s="44">
        <f t="shared" si="96"/>
        <v>0</v>
      </c>
      <c r="AI120" s="45">
        <f t="shared" si="97"/>
        <v>0</v>
      </c>
      <c r="AJ120" s="46">
        <f t="shared" si="98"/>
        <v>0</v>
      </c>
      <c r="AK120" s="47">
        <f t="shared" si="98"/>
        <v>0</v>
      </c>
      <c r="AL120" s="41"/>
      <c r="AM120" s="48">
        <f t="shared" si="99"/>
        <v>0</v>
      </c>
    </row>
    <row r="121" spans="1:39" s="49" customFormat="1" ht="15">
      <c r="A121" s="50">
        <v>7</v>
      </c>
      <c r="B121" s="128" t="s">
        <v>50</v>
      </c>
      <c r="C121" s="51">
        <f>VLOOKUP(A121,Tarife!$A$2:$F$23,$C$14+1,FALSE)</f>
        <v>1.5</v>
      </c>
      <c r="D121" s="50"/>
      <c r="E121" s="40">
        <f t="shared" si="89"/>
        <v>0</v>
      </c>
      <c r="F121" s="52"/>
      <c r="G121" s="40">
        <f t="shared" si="90"/>
        <v>0</v>
      </c>
      <c r="H121" s="52"/>
      <c r="I121" s="40">
        <f t="shared" si="91"/>
        <v>0</v>
      </c>
      <c r="J121" s="52"/>
      <c r="K121" s="40">
        <f t="shared" si="91"/>
        <v>0</v>
      </c>
      <c r="L121" s="52"/>
      <c r="M121" s="40">
        <f t="shared" si="82"/>
        <v>0</v>
      </c>
      <c r="N121" s="52"/>
      <c r="O121" s="40">
        <f t="shared" si="83"/>
        <v>0</v>
      </c>
      <c r="P121" s="52"/>
      <c r="Q121" s="40">
        <f t="shared" si="84"/>
        <v>0</v>
      </c>
      <c r="R121" s="42">
        <f t="shared" si="85"/>
        <v>0</v>
      </c>
      <c r="S121" s="43">
        <f t="shared" si="86"/>
        <v>0</v>
      </c>
      <c r="T121" s="52"/>
      <c r="U121" s="40">
        <f t="shared" si="92"/>
        <v>0</v>
      </c>
      <c r="V121" s="52"/>
      <c r="W121" s="40">
        <f t="shared" si="93"/>
        <v>0</v>
      </c>
      <c r="X121" s="52"/>
      <c r="Y121" s="40">
        <f t="shared" si="94"/>
        <v>0</v>
      </c>
      <c r="Z121" s="52"/>
      <c r="AA121" s="40">
        <f t="shared" si="94"/>
        <v>0</v>
      </c>
      <c r="AB121" s="52"/>
      <c r="AC121" s="40">
        <f t="shared" si="87"/>
        <v>0</v>
      </c>
      <c r="AD121" s="52"/>
      <c r="AE121" s="40">
        <f t="shared" si="88"/>
        <v>0</v>
      </c>
      <c r="AF121" s="52"/>
      <c r="AG121" s="40">
        <f t="shared" si="95"/>
        <v>0</v>
      </c>
      <c r="AH121" s="44">
        <f t="shared" si="96"/>
        <v>0</v>
      </c>
      <c r="AI121" s="45">
        <f t="shared" si="97"/>
        <v>0</v>
      </c>
      <c r="AJ121" s="46">
        <f t="shared" si="98"/>
        <v>0</v>
      </c>
      <c r="AK121" s="47">
        <f t="shared" si="98"/>
        <v>0</v>
      </c>
      <c r="AL121" s="52"/>
      <c r="AM121" s="48">
        <f t="shared" si="99"/>
        <v>0</v>
      </c>
    </row>
    <row r="122" spans="1:39" s="49" customFormat="1" ht="15">
      <c r="A122" s="38">
        <v>8</v>
      </c>
      <c r="B122" s="127" t="s">
        <v>51</v>
      </c>
      <c r="C122" s="39">
        <f>VLOOKUP(A122,Tarife!$A$2:$F$23,$C$14+1,FALSE)</f>
        <v>1.9</v>
      </c>
      <c r="D122" s="38"/>
      <c r="E122" s="40">
        <f t="shared" si="89"/>
        <v>0</v>
      </c>
      <c r="F122" s="41"/>
      <c r="G122" s="40">
        <f t="shared" si="90"/>
        <v>0</v>
      </c>
      <c r="H122" s="41"/>
      <c r="I122" s="40">
        <f t="shared" si="91"/>
        <v>0</v>
      </c>
      <c r="J122" s="41"/>
      <c r="K122" s="40">
        <f t="shared" si="91"/>
        <v>0</v>
      </c>
      <c r="L122" s="41"/>
      <c r="M122" s="40">
        <f t="shared" si="82"/>
        <v>0</v>
      </c>
      <c r="N122" s="41"/>
      <c r="O122" s="40">
        <f t="shared" si="83"/>
        <v>0</v>
      </c>
      <c r="P122" s="41"/>
      <c r="Q122" s="40">
        <f t="shared" si="84"/>
        <v>0</v>
      </c>
      <c r="R122" s="42">
        <f t="shared" si="85"/>
        <v>0</v>
      </c>
      <c r="S122" s="43">
        <f t="shared" si="86"/>
        <v>0</v>
      </c>
      <c r="T122" s="41"/>
      <c r="U122" s="40">
        <f t="shared" si="92"/>
        <v>0</v>
      </c>
      <c r="V122" s="41"/>
      <c r="W122" s="40">
        <f t="shared" si="93"/>
        <v>0</v>
      </c>
      <c r="X122" s="41"/>
      <c r="Y122" s="40">
        <f t="shared" si="94"/>
        <v>0</v>
      </c>
      <c r="Z122" s="41"/>
      <c r="AA122" s="40">
        <f t="shared" si="94"/>
        <v>0</v>
      </c>
      <c r="AB122" s="41"/>
      <c r="AC122" s="40">
        <f t="shared" si="87"/>
        <v>0</v>
      </c>
      <c r="AD122" s="41"/>
      <c r="AE122" s="40">
        <f t="shared" si="88"/>
        <v>0</v>
      </c>
      <c r="AF122" s="41"/>
      <c r="AG122" s="40">
        <f t="shared" si="95"/>
        <v>0</v>
      </c>
      <c r="AH122" s="44">
        <f t="shared" si="96"/>
        <v>0</v>
      </c>
      <c r="AI122" s="45">
        <f t="shared" si="97"/>
        <v>0</v>
      </c>
      <c r="AJ122" s="46">
        <f t="shared" si="98"/>
        <v>0</v>
      </c>
      <c r="AK122" s="47">
        <f t="shared" si="98"/>
        <v>0</v>
      </c>
      <c r="AL122" s="41"/>
      <c r="AM122" s="48">
        <f t="shared" si="99"/>
        <v>0</v>
      </c>
    </row>
    <row r="123" spans="1:39" s="49" customFormat="1" ht="15">
      <c r="A123" s="50">
        <v>9</v>
      </c>
      <c r="B123" s="128" t="s">
        <v>52</v>
      </c>
      <c r="C123" s="51">
        <f>VLOOKUP(A123,Tarife!$A$2:$F$23,$C$14+1,FALSE)</f>
        <v>2.3</v>
      </c>
      <c r="D123" s="50"/>
      <c r="E123" s="40">
        <f t="shared" si="89"/>
        <v>0</v>
      </c>
      <c r="F123" s="52"/>
      <c r="G123" s="40">
        <f t="shared" si="90"/>
        <v>0</v>
      </c>
      <c r="H123" s="52"/>
      <c r="I123" s="40">
        <f t="shared" si="91"/>
        <v>0</v>
      </c>
      <c r="J123" s="52"/>
      <c r="K123" s="40">
        <f t="shared" si="91"/>
        <v>0</v>
      </c>
      <c r="L123" s="52"/>
      <c r="M123" s="40">
        <f t="shared" si="82"/>
        <v>0</v>
      </c>
      <c r="N123" s="52"/>
      <c r="O123" s="40">
        <f t="shared" si="83"/>
        <v>0</v>
      </c>
      <c r="P123" s="52"/>
      <c r="Q123" s="40">
        <f t="shared" si="84"/>
        <v>0</v>
      </c>
      <c r="R123" s="42">
        <f t="shared" si="85"/>
        <v>0</v>
      </c>
      <c r="S123" s="43">
        <f t="shared" si="86"/>
        <v>0</v>
      </c>
      <c r="T123" s="52"/>
      <c r="U123" s="40">
        <f t="shared" si="92"/>
        <v>0</v>
      </c>
      <c r="V123" s="52"/>
      <c r="W123" s="40">
        <f t="shared" si="93"/>
        <v>0</v>
      </c>
      <c r="X123" s="52"/>
      <c r="Y123" s="40">
        <f t="shared" si="94"/>
        <v>0</v>
      </c>
      <c r="Z123" s="52"/>
      <c r="AA123" s="40">
        <f t="shared" si="94"/>
        <v>0</v>
      </c>
      <c r="AB123" s="52"/>
      <c r="AC123" s="40">
        <f t="shared" si="87"/>
        <v>0</v>
      </c>
      <c r="AD123" s="52"/>
      <c r="AE123" s="40">
        <f t="shared" si="88"/>
        <v>0</v>
      </c>
      <c r="AF123" s="52"/>
      <c r="AG123" s="40">
        <f t="shared" si="95"/>
        <v>0</v>
      </c>
      <c r="AH123" s="44">
        <f t="shared" si="96"/>
        <v>0</v>
      </c>
      <c r="AI123" s="45">
        <f t="shared" si="97"/>
        <v>0</v>
      </c>
      <c r="AJ123" s="46">
        <f t="shared" si="98"/>
        <v>0</v>
      </c>
      <c r="AK123" s="47">
        <f t="shared" si="98"/>
        <v>0</v>
      </c>
      <c r="AL123" s="52"/>
      <c r="AM123" s="48">
        <f t="shared" si="99"/>
        <v>0</v>
      </c>
    </row>
    <row r="124" spans="1:39" s="49" customFormat="1" ht="15">
      <c r="A124" s="38">
        <v>10</v>
      </c>
      <c r="B124" s="127" t="s">
        <v>53</v>
      </c>
      <c r="C124" s="39">
        <f>VLOOKUP(A124,Tarife!$A$2:$F$23,$C$14+1,FALSE)</f>
        <v>2.75</v>
      </c>
      <c r="D124" s="38"/>
      <c r="E124" s="40">
        <f t="shared" si="89"/>
        <v>0</v>
      </c>
      <c r="F124" s="41"/>
      <c r="G124" s="40">
        <f t="shared" si="90"/>
        <v>0</v>
      </c>
      <c r="H124" s="41"/>
      <c r="I124" s="40">
        <f t="shared" si="91"/>
        <v>0</v>
      </c>
      <c r="J124" s="41"/>
      <c r="K124" s="40">
        <f t="shared" si="91"/>
        <v>0</v>
      </c>
      <c r="L124" s="41"/>
      <c r="M124" s="40">
        <f t="shared" si="82"/>
        <v>0</v>
      </c>
      <c r="N124" s="41"/>
      <c r="O124" s="40">
        <f t="shared" si="83"/>
        <v>0</v>
      </c>
      <c r="P124" s="41"/>
      <c r="Q124" s="40">
        <f t="shared" si="84"/>
        <v>0</v>
      </c>
      <c r="R124" s="42">
        <f t="shared" si="85"/>
        <v>0</v>
      </c>
      <c r="S124" s="43">
        <f t="shared" si="86"/>
        <v>0</v>
      </c>
      <c r="T124" s="41"/>
      <c r="U124" s="40">
        <f t="shared" si="92"/>
        <v>0</v>
      </c>
      <c r="V124" s="41"/>
      <c r="W124" s="40">
        <f t="shared" si="93"/>
        <v>0</v>
      </c>
      <c r="X124" s="41"/>
      <c r="Y124" s="40">
        <f t="shared" si="94"/>
        <v>0</v>
      </c>
      <c r="Z124" s="41"/>
      <c r="AA124" s="40">
        <f t="shared" si="94"/>
        <v>0</v>
      </c>
      <c r="AB124" s="41"/>
      <c r="AC124" s="40">
        <f t="shared" si="87"/>
        <v>0</v>
      </c>
      <c r="AD124" s="41"/>
      <c r="AE124" s="40">
        <f t="shared" si="88"/>
        <v>0</v>
      </c>
      <c r="AF124" s="41"/>
      <c r="AG124" s="40">
        <f t="shared" si="95"/>
        <v>0</v>
      </c>
      <c r="AH124" s="44">
        <f t="shared" si="96"/>
        <v>0</v>
      </c>
      <c r="AI124" s="45">
        <f t="shared" si="97"/>
        <v>0</v>
      </c>
      <c r="AJ124" s="46">
        <f t="shared" si="98"/>
        <v>0</v>
      </c>
      <c r="AK124" s="47">
        <f t="shared" si="98"/>
        <v>0</v>
      </c>
      <c r="AL124" s="41"/>
      <c r="AM124" s="48">
        <f t="shared" si="99"/>
        <v>0</v>
      </c>
    </row>
    <row r="125" spans="1:39" s="49" customFormat="1" ht="15">
      <c r="A125" s="50">
        <v>11</v>
      </c>
      <c r="B125" s="128" t="s">
        <v>54</v>
      </c>
      <c r="C125" s="51">
        <f>VLOOKUP(A125,Tarife!$A$2:$F$23,$C$14+1,FALSE)</f>
        <v>3.25</v>
      </c>
      <c r="D125" s="50"/>
      <c r="E125" s="40">
        <f t="shared" si="89"/>
        <v>0</v>
      </c>
      <c r="F125" s="52"/>
      <c r="G125" s="40">
        <f t="shared" si="90"/>
        <v>0</v>
      </c>
      <c r="H125" s="52"/>
      <c r="I125" s="40">
        <f t="shared" si="91"/>
        <v>0</v>
      </c>
      <c r="J125" s="52"/>
      <c r="K125" s="40">
        <f t="shared" si="91"/>
        <v>0</v>
      </c>
      <c r="L125" s="52"/>
      <c r="M125" s="40">
        <f t="shared" si="82"/>
        <v>0</v>
      </c>
      <c r="N125" s="52"/>
      <c r="O125" s="40">
        <f t="shared" si="83"/>
        <v>0</v>
      </c>
      <c r="P125" s="52"/>
      <c r="Q125" s="40">
        <f t="shared" si="84"/>
        <v>0</v>
      </c>
      <c r="R125" s="42">
        <f t="shared" si="85"/>
        <v>0</v>
      </c>
      <c r="S125" s="43">
        <f t="shared" si="86"/>
        <v>0</v>
      </c>
      <c r="T125" s="52"/>
      <c r="U125" s="40">
        <f t="shared" si="92"/>
        <v>0</v>
      </c>
      <c r="V125" s="52"/>
      <c r="W125" s="40">
        <f t="shared" si="93"/>
        <v>0</v>
      </c>
      <c r="X125" s="52"/>
      <c r="Y125" s="40">
        <f t="shared" si="94"/>
        <v>0</v>
      </c>
      <c r="Z125" s="52"/>
      <c r="AA125" s="40">
        <f t="shared" si="94"/>
        <v>0</v>
      </c>
      <c r="AB125" s="52"/>
      <c r="AC125" s="40">
        <f t="shared" si="87"/>
        <v>0</v>
      </c>
      <c r="AD125" s="52"/>
      <c r="AE125" s="40">
        <f t="shared" si="88"/>
        <v>0</v>
      </c>
      <c r="AF125" s="52"/>
      <c r="AG125" s="40">
        <f t="shared" si="95"/>
        <v>0</v>
      </c>
      <c r="AH125" s="44">
        <f t="shared" si="96"/>
        <v>0</v>
      </c>
      <c r="AI125" s="45">
        <f t="shared" si="97"/>
        <v>0</v>
      </c>
      <c r="AJ125" s="46">
        <f t="shared" si="98"/>
        <v>0</v>
      </c>
      <c r="AK125" s="47">
        <f t="shared" si="98"/>
        <v>0</v>
      </c>
      <c r="AL125" s="52"/>
      <c r="AM125" s="48">
        <f t="shared" si="99"/>
        <v>0</v>
      </c>
    </row>
    <row r="126" spans="1:39" s="49" customFormat="1" ht="15">
      <c r="A126" s="38">
        <v>12</v>
      </c>
      <c r="B126" s="127" t="s">
        <v>55</v>
      </c>
      <c r="C126" s="39">
        <f>VLOOKUP(A126,Tarife!$A$2:$F$23,$C$14+1,FALSE)</f>
        <v>3.75</v>
      </c>
      <c r="D126" s="38"/>
      <c r="E126" s="40">
        <f t="shared" si="89"/>
        <v>0</v>
      </c>
      <c r="F126" s="41"/>
      <c r="G126" s="40">
        <f t="shared" si="90"/>
        <v>0</v>
      </c>
      <c r="H126" s="41"/>
      <c r="I126" s="40">
        <f t="shared" si="91"/>
        <v>0</v>
      </c>
      <c r="J126" s="41"/>
      <c r="K126" s="40">
        <f t="shared" si="91"/>
        <v>0</v>
      </c>
      <c r="L126" s="41"/>
      <c r="M126" s="40">
        <f t="shared" si="82"/>
        <v>0</v>
      </c>
      <c r="N126" s="41"/>
      <c r="O126" s="40">
        <f t="shared" si="83"/>
        <v>0</v>
      </c>
      <c r="P126" s="41"/>
      <c r="Q126" s="40">
        <f t="shared" si="84"/>
        <v>0</v>
      </c>
      <c r="R126" s="42">
        <f t="shared" si="85"/>
        <v>0</v>
      </c>
      <c r="S126" s="43">
        <f t="shared" si="86"/>
        <v>0</v>
      </c>
      <c r="T126" s="41"/>
      <c r="U126" s="40">
        <f t="shared" si="92"/>
        <v>0</v>
      </c>
      <c r="V126" s="41"/>
      <c r="W126" s="40">
        <f t="shared" si="93"/>
        <v>0</v>
      </c>
      <c r="X126" s="41"/>
      <c r="Y126" s="40">
        <f t="shared" si="94"/>
        <v>0</v>
      </c>
      <c r="Z126" s="41"/>
      <c r="AA126" s="40">
        <f t="shared" si="94"/>
        <v>0</v>
      </c>
      <c r="AB126" s="41"/>
      <c r="AC126" s="40">
        <f t="shared" si="87"/>
        <v>0</v>
      </c>
      <c r="AD126" s="41"/>
      <c r="AE126" s="40">
        <f t="shared" si="88"/>
        <v>0</v>
      </c>
      <c r="AF126" s="41"/>
      <c r="AG126" s="40">
        <f t="shared" si="95"/>
        <v>0</v>
      </c>
      <c r="AH126" s="44">
        <f t="shared" si="96"/>
        <v>0</v>
      </c>
      <c r="AI126" s="45">
        <f t="shared" si="97"/>
        <v>0</v>
      </c>
      <c r="AJ126" s="46">
        <f t="shared" si="98"/>
        <v>0</v>
      </c>
      <c r="AK126" s="47">
        <f t="shared" si="98"/>
        <v>0</v>
      </c>
      <c r="AL126" s="41"/>
      <c r="AM126" s="48">
        <f t="shared" si="99"/>
        <v>0</v>
      </c>
    </row>
    <row r="127" spans="1:39" s="49" customFormat="1" ht="15">
      <c r="A127" s="50">
        <v>13</v>
      </c>
      <c r="B127" s="128" t="s">
        <v>56</v>
      </c>
      <c r="C127" s="51">
        <f>VLOOKUP(A127,Tarife!$A$2:$F$23,$C$14+1,FALSE)</f>
        <v>4.25</v>
      </c>
      <c r="D127" s="50"/>
      <c r="E127" s="40">
        <f t="shared" si="89"/>
        <v>0</v>
      </c>
      <c r="F127" s="52"/>
      <c r="G127" s="40">
        <f t="shared" si="90"/>
        <v>0</v>
      </c>
      <c r="H127" s="52"/>
      <c r="I127" s="40">
        <f t="shared" si="91"/>
        <v>0</v>
      </c>
      <c r="J127" s="52"/>
      <c r="K127" s="40">
        <f t="shared" si="91"/>
        <v>0</v>
      </c>
      <c r="L127" s="52"/>
      <c r="M127" s="40">
        <f t="shared" si="82"/>
        <v>0</v>
      </c>
      <c r="N127" s="52"/>
      <c r="O127" s="40">
        <f t="shared" si="83"/>
        <v>0</v>
      </c>
      <c r="P127" s="52"/>
      <c r="Q127" s="40">
        <f t="shared" si="84"/>
        <v>0</v>
      </c>
      <c r="R127" s="42">
        <f t="shared" si="85"/>
        <v>0</v>
      </c>
      <c r="S127" s="43">
        <f t="shared" si="86"/>
        <v>0</v>
      </c>
      <c r="T127" s="52"/>
      <c r="U127" s="40">
        <f t="shared" si="92"/>
        <v>0</v>
      </c>
      <c r="V127" s="52"/>
      <c r="W127" s="40">
        <f t="shared" si="93"/>
        <v>0</v>
      </c>
      <c r="X127" s="52"/>
      <c r="Y127" s="40">
        <f t="shared" si="94"/>
        <v>0</v>
      </c>
      <c r="Z127" s="52"/>
      <c r="AA127" s="40">
        <f t="shared" si="94"/>
        <v>0</v>
      </c>
      <c r="AB127" s="52"/>
      <c r="AC127" s="40">
        <f t="shared" si="87"/>
        <v>0</v>
      </c>
      <c r="AD127" s="52"/>
      <c r="AE127" s="40">
        <f t="shared" si="88"/>
        <v>0</v>
      </c>
      <c r="AF127" s="52"/>
      <c r="AG127" s="40">
        <f t="shared" si="95"/>
        <v>0</v>
      </c>
      <c r="AH127" s="44">
        <f t="shared" si="96"/>
        <v>0</v>
      </c>
      <c r="AI127" s="45">
        <f t="shared" si="97"/>
        <v>0</v>
      </c>
      <c r="AJ127" s="46">
        <f t="shared" si="98"/>
        <v>0</v>
      </c>
      <c r="AK127" s="47">
        <f t="shared" si="98"/>
        <v>0</v>
      </c>
      <c r="AL127" s="52"/>
      <c r="AM127" s="48">
        <f t="shared" si="99"/>
        <v>0</v>
      </c>
    </row>
    <row r="128" spans="1:39" s="49" customFormat="1" ht="15">
      <c r="A128" s="38">
        <v>14</v>
      </c>
      <c r="B128" s="127" t="s">
        <v>57</v>
      </c>
      <c r="C128" s="39">
        <f>VLOOKUP(A128,Tarife!$A$2:$F$23,$C$14+1,FALSE)</f>
        <v>4.75</v>
      </c>
      <c r="D128" s="38"/>
      <c r="E128" s="40">
        <f t="shared" si="89"/>
        <v>0</v>
      </c>
      <c r="F128" s="41"/>
      <c r="G128" s="40">
        <f t="shared" si="90"/>
        <v>0</v>
      </c>
      <c r="H128" s="41"/>
      <c r="I128" s="40">
        <f t="shared" si="91"/>
        <v>0</v>
      </c>
      <c r="J128" s="41"/>
      <c r="K128" s="40">
        <f t="shared" si="91"/>
        <v>0</v>
      </c>
      <c r="L128" s="41"/>
      <c r="M128" s="40">
        <f t="shared" si="82"/>
        <v>0</v>
      </c>
      <c r="N128" s="41"/>
      <c r="O128" s="40">
        <f t="shared" si="83"/>
        <v>0</v>
      </c>
      <c r="P128" s="41"/>
      <c r="Q128" s="40">
        <f t="shared" si="84"/>
        <v>0</v>
      </c>
      <c r="R128" s="42">
        <f t="shared" si="85"/>
        <v>0</v>
      </c>
      <c r="S128" s="43">
        <f t="shared" si="86"/>
        <v>0</v>
      </c>
      <c r="T128" s="41"/>
      <c r="U128" s="40">
        <f t="shared" si="92"/>
        <v>0</v>
      </c>
      <c r="V128" s="41"/>
      <c r="W128" s="40">
        <f t="shared" si="93"/>
        <v>0</v>
      </c>
      <c r="X128" s="41"/>
      <c r="Y128" s="40">
        <f t="shared" si="94"/>
        <v>0</v>
      </c>
      <c r="Z128" s="41"/>
      <c r="AA128" s="40">
        <f t="shared" si="94"/>
        <v>0</v>
      </c>
      <c r="AB128" s="41"/>
      <c r="AC128" s="40">
        <f t="shared" si="87"/>
        <v>0</v>
      </c>
      <c r="AD128" s="41"/>
      <c r="AE128" s="40">
        <f t="shared" si="88"/>
        <v>0</v>
      </c>
      <c r="AF128" s="41"/>
      <c r="AG128" s="40">
        <f t="shared" si="95"/>
        <v>0</v>
      </c>
      <c r="AH128" s="44">
        <f t="shared" si="96"/>
        <v>0</v>
      </c>
      <c r="AI128" s="45">
        <f t="shared" si="97"/>
        <v>0</v>
      </c>
      <c r="AJ128" s="46">
        <f t="shared" si="98"/>
        <v>0</v>
      </c>
      <c r="AK128" s="47">
        <f t="shared" si="98"/>
        <v>0</v>
      </c>
      <c r="AL128" s="41"/>
      <c r="AM128" s="48">
        <f t="shared" si="99"/>
        <v>0</v>
      </c>
    </row>
    <row r="129" spans="1:39" s="49" customFormat="1" ht="15">
      <c r="A129" s="50">
        <v>15</v>
      </c>
      <c r="B129" s="128" t="s">
        <v>58</v>
      </c>
      <c r="C129" s="51">
        <f>VLOOKUP(A129,Tarife!$A$2:$F$23,$C$14+1,FALSE)</f>
        <v>5.25</v>
      </c>
      <c r="D129" s="50"/>
      <c r="E129" s="40">
        <f t="shared" si="89"/>
        <v>0</v>
      </c>
      <c r="F129" s="52"/>
      <c r="G129" s="40">
        <f t="shared" si="90"/>
        <v>0</v>
      </c>
      <c r="H129" s="52"/>
      <c r="I129" s="40">
        <f t="shared" si="91"/>
        <v>0</v>
      </c>
      <c r="J129" s="52"/>
      <c r="K129" s="40">
        <f t="shared" si="91"/>
        <v>0</v>
      </c>
      <c r="L129" s="52"/>
      <c r="M129" s="40">
        <f t="shared" si="82"/>
        <v>0</v>
      </c>
      <c r="N129" s="52"/>
      <c r="O129" s="40">
        <f t="shared" si="83"/>
        <v>0</v>
      </c>
      <c r="P129" s="52"/>
      <c r="Q129" s="40">
        <f t="shared" si="84"/>
        <v>0</v>
      </c>
      <c r="R129" s="42">
        <f t="shared" si="85"/>
        <v>0</v>
      </c>
      <c r="S129" s="43">
        <f t="shared" si="86"/>
        <v>0</v>
      </c>
      <c r="T129" s="52"/>
      <c r="U129" s="40">
        <f t="shared" si="92"/>
        <v>0</v>
      </c>
      <c r="V129" s="52"/>
      <c r="W129" s="40">
        <f t="shared" si="93"/>
        <v>0</v>
      </c>
      <c r="X129" s="52"/>
      <c r="Y129" s="40">
        <f t="shared" si="94"/>
        <v>0</v>
      </c>
      <c r="Z129" s="52"/>
      <c r="AA129" s="40">
        <f t="shared" si="94"/>
        <v>0</v>
      </c>
      <c r="AB129" s="52"/>
      <c r="AC129" s="40">
        <f t="shared" si="87"/>
        <v>0</v>
      </c>
      <c r="AD129" s="52"/>
      <c r="AE129" s="40">
        <f t="shared" si="88"/>
        <v>0</v>
      </c>
      <c r="AF129" s="52"/>
      <c r="AG129" s="40">
        <f t="shared" si="95"/>
        <v>0</v>
      </c>
      <c r="AH129" s="44">
        <f t="shared" si="96"/>
        <v>0</v>
      </c>
      <c r="AI129" s="45">
        <f t="shared" si="97"/>
        <v>0</v>
      </c>
      <c r="AJ129" s="46">
        <f t="shared" si="98"/>
        <v>0</v>
      </c>
      <c r="AK129" s="47">
        <f t="shared" si="98"/>
        <v>0</v>
      </c>
      <c r="AL129" s="52"/>
      <c r="AM129" s="48">
        <f t="shared" si="99"/>
        <v>0</v>
      </c>
    </row>
    <row r="130" spans="1:39" s="49" customFormat="1" ht="15">
      <c r="A130" s="38">
        <v>16</v>
      </c>
      <c r="B130" s="127" t="s">
        <v>59</v>
      </c>
      <c r="C130" s="39">
        <f>VLOOKUP(A130,Tarife!$A$2:$F$23,$C$14+1,FALSE)</f>
        <v>5.8</v>
      </c>
      <c r="D130" s="38"/>
      <c r="E130" s="40">
        <f t="shared" si="89"/>
        <v>0</v>
      </c>
      <c r="F130" s="41"/>
      <c r="G130" s="40">
        <f t="shared" si="90"/>
        <v>0</v>
      </c>
      <c r="H130" s="41"/>
      <c r="I130" s="40">
        <f t="shared" si="91"/>
        <v>0</v>
      </c>
      <c r="J130" s="41"/>
      <c r="K130" s="40">
        <f t="shared" si="91"/>
        <v>0</v>
      </c>
      <c r="L130" s="41"/>
      <c r="M130" s="40">
        <f t="shared" si="82"/>
        <v>0</v>
      </c>
      <c r="N130" s="41"/>
      <c r="O130" s="40">
        <f t="shared" si="83"/>
        <v>0</v>
      </c>
      <c r="P130" s="41"/>
      <c r="Q130" s="40">
        <f t="shared" si="84"/>
        <v>0</v>
      </c>
      <c r="R130" s="42">
        <f t="shared" si="85"/>
        <v>0</v>
      </c>
      <c r="S130" s="43">
        <f t="shared" si="86"/>
        <v>0</v>
      </c>
      <c r="T130" s="41"/>
      <c r="U130" s="40">
        <f t="shared" si="92"/>
        <v>0</v>
      </c>
      <c r="V130" s="41"/>
      <c r="W130" s="40">
        <f t="shared" si="93"/>
        <v>0</v>
      </c>
      <c r="X130" s="41"/>
      <c r="Y130" s="40">
        <f t="shared" si="94"/>
        <v>0</v>
      </c>
      <c r="Z130" s="41"/>
      <c r="AA130" s="40">
        <f t="shared" si="94"/>
        <v>0</v>
      </c>
      <c r="AB130" s="41"/>
      <c r="AC130" s="40">
        <f t="shared" si="87"/>
        <v>0</v>
      </c>
      <c r="AD130" s="41"/>
      <c r="AE130" s="40">
        <f t="shared" si="88"/>
        <v>0</v>
      </c>
      <c r="AF130" s="41"/>
      <c r="AG130" s="40">
        <f t="shared" si="95"/>
        <v>0</v>
      </c>
      <c r="AH130" s="44">
        <f t="shared" si="96"/>
        <v>0</v>
      </c>
      <c r="AI130" s="45">
        <f t="shared" si="97"/>
        <v>0</v>
      </c>
      <c r="AJ130" s="46">
        <f t="shared" si="98"/>
        <v>0</v>
      </c>
      <c r="AK130" s="47">
        <f t="shared" si="98"/>
        <v>0</v>
      </c>
      <c r="AL130" s="41"/>
      <c r="AM130" s="48">
        <f t="shared" si="99"/>
        <v>0</v>
      </c>
    </row>
    <row r="131" spans="1:39" s="49" customFormat="1" ht="15">
      <c r="A131" s="50">
        <v>17</v>
      </c>
      <c r="B131" s="128" t="s">
        <v>60</v>
      </c>
      <c r="C131" s="51">
        <f>VLOOKUP(A131,Tarife!$A$2:$F$23,$C$14+1,FALSE)</f>
        <v>6.4</v>
      </c>
      <c r="D131" s="50"/>
      <c r="E131" s="40">
        <f t="shared" si="89"/>
        <v>0</v>
      </c>
      <c r="F131" s="52"/>
      <c r="G131" s="40">
        <f t="shared" si="90"/>
        <v>0</v>
      </c>
      <c r="H131" s="52"/>
      <c r="I131" s="40">
        <f aca="true" t="shared" si="100" ref="I131:K134">$C131*H131</f>
        <v>0</v>
      </c>
      <c r="J131" s="52"/>
      <c r="K131" s="40">
        <f t="shared" si="100"/>
        <v>0</v>
      </c>
      <c r="L131" s="52"/>
      <c r="M131" s="40">
        <f t="shared" si="82"/>
        <v>0</v>
      </c>
      <c r="N131" s="52"/>
      <c r="O131" s="40">
        <f t="shared" si="83"/>
        <v>0</v>
      </c>
      <c r="P131" s="52"/>
      <c r="Q131" s="40">
        <f t="shared" si="84"/>
        <v>0</v>
      </c>
      <c r="R131" s="42">
        <f t="shared" si="85"/>
        <v>0</v>
      </c>
      <c r="S131" s="43">
        <f t="shared" si="86"/>
        <v>0</v>
      </c>
      <c r="T131" s="52"/>
      <c r="U131" s="40">
        <f t="shared" si="92"/>
        <v>0</v>
      </c>
      <c r="V131" s="52"/>
      <c r="W131" s="40">
        <f t="shared" si="93"/>
        <v>0</v>
      </c>
      <c r="X131" s="52"/>
      <c r="Y131" s="40">
        <f aca="true" t="shared" si="101" ref="Y131:AA132">$C131*X131</f>
        <v>0</v>
      </c>
      <c r="Z131" s="52"/>
      <c r="AA131" s="40">
        <f t="shared" si="101"/>
        <v>0</v>
      </c>
      <c r="AB131" s="52"/>
      <c r="AC131" s="40">
        <f t="shared" si="87"/>
        <v>0</v>
      </c>
      <c r="AD131" s="52"/>
      <c r="AE131" s="40">
        <f t="shared" si="88"/>
        <v>0</v>
      </c>
      <c r="AF131" s="52"/>
      <c r="AG131" s="40">
        <f t="shared" si="95"/>
        <v>0</v>
      </c>
      <c r="AH131" s="44">
        <f t="shared" si="96"/>
        <v>0</v>
      </c>
      <c r="AI131" s="45">
        <f t="shared" si="97"/>
        <v>0</v>
      </c>
      <c r="AJ131" s="46">
        <f t="shared" si="98"/>
        <v>0</v>
      </c>
      <c r="AK131" s="47">
        <f t="shared" si="98"/>
        <v>0</v>
      </c>
      <c r="AL131" s="52"/>
      <c r="AM131" s="48">
        <f t="shared" si="99"/>
        <v>0</v>
      </c>
    </row>
    <row r="132" spans="1:39" s="49" customFormat="1" ht="15">
      <c r="A132" s="38">
        <v>18</v>
      </c>
      <c r="B132" s="127" t="s">
        <v>61</v>
      </c>
      <c r="C132" s="39">
        <f>VLOOKUP(A132,Tarife!$A$2:$F$23,$C$14+1,FALSE)</f>
        <v>7</v>
      </c>
      <c r="D132" s="38"/>
      <c r="E132" s="40">
        <f t="shared" si="89"/>
        <v>0</v>
      </c>
      <c r="F132" s="41"/>
      <c r="G132" s="40">
        <f t="shared" si="90"/>
        <v>0</v>
      </c>
      <c r="H132" s="41"/>
      <c r="I132" s="40">
        <f t="shared" si="100"/>
        <v>0</v>
      </c>
      <c r="J132" s="41"/>
      <c r="K132" s="40">
        <f t="shared" si="100"/>
        <v>0</v>
      </c>
      <c r="L132" s="41"/>
      <c r="M132" s="40">
        <f t="shared" si="82"/>
        <v>0</v>
      </c>
      <c r="N132" s="41"/>
      <c r="O132" s="40">
        <f t="shared" si="83"/>
        <v>0</v>
      </c>
      <c r="P132" s="41"/>
      <c r="Q132" s="40">
        <f t="shared" si="84"/>
        <v>0</v>
      </c>
      <c r="R132" s="42">
        <f t="shared" si="85"/>
        <v>0</v>
      </c>
      <c r="S132" s="43">
        <f t="shared" si="86"/>
        <v>0</v>
      </c>
      <c r="T132" s="41"/>
      <c r="U132" s="40">
        <f t="shared" si="92"/>
        <v>0</v>
      </c>
      <c r="V132" s="41"/>
      <c r="W132" s="40">
        <f t="shared" si="93"/>
        <v>0</v>
      </c>
      <c r="X132" s="41"/>
      <c r="Y132" s="40">
        <f t="shared" si="101"/>
        <v>0</v>
      </c>
      <c r="Z132" s="41"/>
      <c r="AA132" s="40">
        <f t="shared" si="101"/>
        <v>0</v>
      </c>
      <c r="AB132" s="41"/>
      <c r="AC132" s="40">
        <f t="shared" si="87"/>
        <v>0</v>
      </c>
      <c r="AD132" s="41"/>
      <c r="AE132" s="40">
        <f t="shared" si="88"/>
        <v>0</v>
      </c>
      <c r="AF132" s="41"/>
      <c r="AG132" s="40">
        <f t="shared" si="95"/>
        <v>0</v>
      </c>
      <c r="AH132" s="44">
        <f t="shared" si="96"/>
        <v>0</v>
      </c>
      <c r="AI132" s="45">
        <f t="shared" si="97"/>
        <v>0</v>
      </c>
      <c r="AJ132" s="46">
        <f t="shared" si="98"/>
        <v>0</v>
      </c>
      <c r="AK132" s="47">
        <f t="shared" si="98"/>
        <v>0</v>
      </c>
      <c r="AL132" s="41"/>
      <c r="AM132" s="48">
        <f t="shared" si="99"/>
        <v>0</v>
      </c>
    </row>
    <row r="133" spans="1:39" s="49" customFormat="1" ht="15">
      <c r="A133" s="50">
        <v>19</v>
      </c>
      <c r="B133" s="128" t="s">
        <v>62</v>
      </c>
      <c r="C133" s="51">
        <f>VLOOKUP(A133,Tarife!$A$2:$F$23,$C$14+1,FALSE)</f>
        <v>7.6</v>
      </c>
      <c r="D133" s="50"/>
      <c r="E133" s="40">
        <f t="shared" si="89"/>
        <v>0</v>
      </c>
      <c r="F133" s="52"/>
      <c r="G133" s="40">
        <f t="shared" si="90"/>
        <v>0</v>
      </c>
      <c r="H133" s="52"/>
      <c r="I133" s="40">
        <f t="shared" si="100"/>
        <v>0</v>
      </c>
      <c r="J133" s="52"/>
      <c r="K133" s="40">
        <f t="shared" si="100"/>
        <v>0</v>
      </c>
      <c r="L133" s="52"/>
      <c r="M133" s="40">
        <f t="shared" si="82"/>
        <v>0</v>
      </c>
      <c r="N133" s="52"/>
      <c r="O133" s="40">
        <f t="shared" si="83"/>
        <v>0</v>
      </c>
      <c r="P133" s="52"/>
      <c r="Q133" s="40">
        <f t="shared" si="84"/>
        <v>0</v>
      </c>
      <c r="R133" s="42">
        <f t="shared" si="85"/>
        <v>0</v>
      </c>
      <c r="S133" s="43">
        <f t="shared" si="86"/>
        <v>0</v>
      </c>
      <c r="T133" s="52"/>
      <c r="U133" s="40">
        <f>$C133*T133</f>
        <v>0</v>
      </c>
      <c r="V133" s="52"/>
      <c r="W133" s="40">
        <f t="shared" si="93"/>
        <v>0</v>
      </c>
      <c r="X133" s="52"/>
      <c r="Y133" s="40">
        <f>$C133*X133</f>
        <v>0</v>
      </c>
      <c r="Z133" s="52"/>
      <c r="AA133" s="40">
        <f>$C133*Z133</f>
        <v>0</v>
      </c>
      <c r="AB133" s="52"/>
      <c r="AC133" s="40">
        <f t="shared" si="87"/>
        <v>0</v>
      </c>
      <c r="AD133" s="52"/>
      <c r="AE133" s="40">
        <f t="shared" si="88"/>
        <v>0</v>
      </c>
      <c r="AF133" s="52"/>
      <c r="AG133" s="40">
        <f t="shared" si="95"/>
        <v>0</v>
      </c>
      <c r="AH133" s="44">
        <f t="shared" si="96"/>
        <v>0</v>
      </c>
      <c r="AI133" s="45">
        <f t="shared" si="97"/>
        <v>0</v>
      </c>
      <c r="AJ133" s="46">
        <f t="shared" si="98"/>
        <v>0</v>
      </c>
      <c r="AK133" s="47">
        <f t="shared" si="98"/>
        <v>0</v>
      </c>
      <c r="AL133" s="52"/>
      <c r="AM133" s="48">
        <f t="shared" si="99"/>
        <v>0</v>
      </c>
    </row>
    <row r="134" spans="1:39" s="49" customFormat="1" ht="15">
      <c r="A134" s="38">
        <v>20</v>
      </c>
      <c r="B134" s="127" t="s">
        <v>63</v>
      </c>
      <c r="C134" s="39">
        <f>VLOOKUP(A134,Tarife!$A$2:$F$23,$C$14+1,FALSE)</f>
        <v>8.3</v>
      </c>
      <c r="D134" s="53"/>
      <c r="E134" s="40">
        <f t="shared" si="89"/>
        <v>0</v>
      </c>
      <c r="F134" s="54"/>
      <c r="G134" s="40">
        <f t="shared" si="90"/>
        <v>0</v>
      </c>
      <c r="H134" s="54"/>
      <c r="I134" s="40">
        <f t="shared" si="100"/>
        <v>0</v>
      </c>
      <c r="J134" s="54"/>
      <c r="K134" s="40">
        <f t="shared" si="100"/>
        <v>0</v>
      </c>
      <c r="L134" s="54"/>
      <c r="M134" s="40">
        <f t="shared" si="82"/>
        <v>0</v>
      </c>
      <c r="N134" s="54"/>
      <c r="O134" s="40">
        <f t="shared" si="83"/>
        <v>0</v>
      </c>
      <c r="P134" s="54"/>
      <c r="Q134" s="40">
        <f t="shared" si="84"/>
        <v>0</v>
      </c>
      <c r="R134" s="42">
        <f t="shared" si="85"/>
        <v>0</v>
      </c>
      <c r="S134" s="43">
        <f t="shared" si="86"/>
        <v>0</v>
      </c>
      <c r="T134" s="54"/>
      <c r="U134" s="40">
        <f>$C134*T134</f>
        <v>0</v>
      </c>
      <c r="V134" s="54"/>
      <c r="W134" s="40">
        <f t="shared" si="93"/>
        <v>0</v>
      </c>
      <c r="X134" s="54"/>
      <c r="Y134" s="40">
        <f>$C134*X134</f>
        <v>0</v>
      </c>
      <c r="Z134" s="54"/>
      <c r="AA134" s="40">
        <f>$C134*Z134</f>
        <v>0</v>
      </c>
      <c r="AB134" s="54"/>
      <c r="AC134" s="40">
        <f t="shared" si="87"/>
        <v>0</v>
      </c>
      <c r="AD134" s="54"/>
      <c r="AE134" s="40">
        <f t="shared" si="88"/>
        <v>0</v>
      </c>
      <c r="AF134" s="54"/>
      <c r="AG134" s="40">
        <f t="shared" si="95"/>
        <v>0</v>
      </c>
      <c r="AH134" s="44">
        <f t="shared" si="96"/>
        <v>0</v>
      </c>
      <c r="AI134" s="45">
        <f t="shared" si="97"/>
        <v>0</v>
      </c>
      <c r="AJ134" s="46">
        <f>SUM(R134,AH134)</f>
        <v>0</v>
      </c>
      <c r="AK134" s="47">
        <f>SUM(S134,AI134)</f>
        <v>0</v>
      </c>
      <c r="AL134" s="54"/>
      <c r="AM134" s="48">
        <f t="shared" si="99"/>
        <v>0</v>
      </c>
    </row>
    <row r="135" spans="1:39" s="49" customFormat="1" ht="15.75" thickBot="1">
      <c r="A135" s="55">
        <v>21</v>
      </c>
      <c r="B135" s="129" t="s">
        <v>64</v>
      </c>
      <c r="C135" s="58">
        <f>VLOOKUP(A135,Tarife!$A$2:$F$23,$C$14+1,FALSE)</f>
        <v>9.1</v>
      </c>
      <c r="D135" s="55"/>
      <c r="E135" s="59">
        <f t="shared" si="89"/>
        <v>0</v>
      </c>
      <c r="F135" s="56"/>
      <c r="G135" s="60">
        <f t="shared" si="90"/>
        <v>0</v>
      </c>
      <c r="H135" s="56"/>
      <c r="I135" s="60">
        <f>$C135*H135</f>
        <v>0</v>
      </c>
      <c r="J135" s="56"/>
      <c r="K135" s="60">
        <f>$C135*J135</f>
        <v>0</v>
      </c>
      <c r="L135" s="56"/>
      <c r="M135" s="60">
        <f t="shared" si="82"/>
        <v>0</v>
      </c>
      <c r="N135" s="56"/>
      <c r="O135" s="60">
        <f t="shared" si="83"/>
        <v>0</v>
      </c>
      <c r="P135" s="56"/>
      <c r="Q135" s="60">
        <f t="shared" si="84"/>
        <v>0</v>
      </c>
      <c r="R135" s="61">
        <f t="shared" si="85"/>
        <v>0</v>
      </c>
      <c r="S135" s="62">
        <f t="shared" si="86"/>
        <v>0</v>
      </c>
      <c r="T135" s="56"/>
      <c r="U135" s="60">
        <f>$C135*T135</f>
        <v>0</v>
      </c>
      <c r="V135" s="56"/>
      <c r="W135" s="60">
        <f t="shared" si="93"/>
        <v>0</v>
      </c>
      <c r="X135" s="56"/>
      <c r="Y135" s="60">
        <f>$C135*X135</f>
        <v>0</v>
      </c>
      <c r="Z135" s="56"/>
      <c r="AA135" s="60">
        <f>$C135*Z135</f>
        <v>0</v>
      </c>
      <c r="AB135" s="56"/>
      <c r="AC135" s="60">
        <f t="shared" si="87"/>
        <v>0</v>
      </c>
      <c r="AD135" s="56"/>
      <c r="AE135" s="60">
        <f t="shared" si="88"/>
        <v>0</v>
      </c>
      <c r="AF135" s="56"/>
      <c r="AG135" s="60">
        <f t="shared" si="95"/>
        <v>0</v>
      </c>
      <c r="AH135" s="63">
        <f t="shared" si="96"/>
        <v>0</v>
      </c>
      <c r="AI135" s="64">
        <f>SUM(U135,W135,Y135,AA135,AC135,AE135,AG135)</f>
        <v>0</v>
      </c>
      <c r="AJ135" s="65">
        <f>SUM(R135,AH135)</f>
        <v>0</v>
      </c>
      <c r="AK135" s="66">
        <f>SUM(S135,AI135)</f>
        <v>0</v>
      </c>
      <c r="AL135" s="56"/>
      <c r="AM135" s="67">
        <f t="shared" si="99"/>
        <v>0</v>
      </c>
    </row>
    <row r="136" spans="1:40" s="49" customFormat="1" ht="27.75" customHeight="1">
      <c r="A136" s="71" t="s">
        <v>66</v>
      </c>
      <c r="B136" s="130"/>
      <c r="C136" s="76"/>
      <c r="D136" s="74">
        <f aca="true" t="shared" si="102" ref="D136:AM136">SUM(D114:D135)</f>
        <v>0</v>
      </c>
      <c r="E136" s="72">
        <f t="shared" si="102"/>
        <v>0</v>
      </c>
      <c r="F136" s="72">
        <f t="shared" si="102"/>
        <v>0</v>
      </c>
      <c r="G136" s="72">
        <f t="shared" si="102"/>
        <v>0</v>
      </c>
      <c r="H136" s="72">
        <f t="shared" si="102"/>
        <v>0</v>
      </c>
      <c r="I136" s="72">
        <f t="shared" si="102"/>
        <v>0</v>
      </c>
      <c r="J136" s="72">
        <f t="shared" si="102"/>
        <v>0</v>
      </c>
      <c r="K136" s="72">
        <f t="shared" si="102"/>
        <v>0</v>
      </c>
      <c r="L136" s="72">
        <f t="shared" si="102"/>
        <v>0</v>
      </c>
      <c r="M136" s="72">
        <f t="shared" si="102"/>
        <v>0</v>
      </c>
      <c r="N136" s="72">
        <f t="shared" si="102"/>
        <v>0</v>
      </c>
      <c r="O136" s="72">
        <f t="shared" si="102"/>
        <v>0</v>
      </c>
      <c r="P136" s="72">
        <f t="shared" si="102"/>
        <v>0</v>
      </c>
      <c r="Q136" s="106">
        <f t="shared" si="102"/>
        <v>0</v>
      </c>
      <c r="R136" s="108">
        <f t="shared" si="102"/>
        <v>0</v>
      </c>
      <c r="S136" s="109">
        <f t="shared" si="102"/>
        <v>0</v>
      </c>
      <c r="T136" s="74">
        <f t="shared" si="102"/>
        <v>0</v>
      </c>
      <c r="U136" s="72">
        <f t="shared" si="102"/>
        <v>0</v>
      </c>
      <c r="V136" s="72">
        <f t="shared" si="102"/>
        <v>0</v>
      </c>
      <c r="W136" s="72">
        <f t="shared" si="102"/>
        <v>0</v>
      </c>
      <c r="X136" s="72">
        <f t="shared" si="102"/>
        <v>0</v>
      </c>
      <c r="Y136" s="72">
        <f t="shared" si="102"/>
        <v>0</v>
      </c>
      <c r="Z136" s="72">
        <f t="shared" si="102"/>
        <v>0</v>
      </c>
      <c r="AA136" s="72">
        <f t="shared" si="102"/>
        <v>0</v>
      </c>
      <c r="AB136" s="72">
        <f t="shared" si="102"/>
        <v>0</v>
      </c>
      <c r="AC136" s="72">
        <f t="shared" si="102"/>
        <v>0</v>
      </c>
      <c r="AD136" s="72">
        <f t="shared" si="102"/>
        <v>0</v>
      </c>
      <c r="AE136" s="72">
        <f t="shared" si="102"/>
        <v>0</v>
      </c>
      <c r="AF136" s="72">
        <f t="shared" si="102"/>
        <v>0</v>
      </c>
      <c r="AG136" s="106">
        <f t="shared" si="102"/>
        <v>0</v>
      </c>
      <c r="AH136" s="112">
        <f t="shared" si="102"/>
        <v>0</v>
      </c>
      <c r="AI136" s="118">
        <f t="shared" si="102"/>
        <v>0</v>
      </c>
      <c r="AJ136" s="121">
        <f t="shared" si="102"/>
        <v>0</v>
      </c>
      <c r="AK136" s="113">
        <f t="shared" si="102"/>
        <v>0</v>
      </c>
      <c r="AL136" s="74">
        <f t="shared" si="102"/>
        <v>0</v>
      </c>
      <c r="AM136" s="73">
        <f t="shared" si="102"/>
        <v>0</v>
      </c>
      <c r="AN136" s="57"/>
    </row>
    <row r="137" spans="1:40" s="49" customFormat="1" ht="15.75">
      <c r="A137" s="103" t="s">
        <v>68</v>
      </c>
      <c r="B137" s="131"/>
      <c r="C137" s="48"/>
      <c r="D137" s="105" t="e">
        <f aca="true" t="shared" si="103" ref="D137:AM137">D136/$E110</f>
        <v>#DIV/0!</v>
      </c>
      <c r="E137" s="105" t="e">
        <f t="shared" si="103"/>
        <v>#DIV/0!</v>
      </c>
      <c r="F137" s="105" t="e">
        <f t="shared" si="103"/>
        <v>#DIV/0!</v>
      </c>
      <c r="G137" s="105" t="e">
        <f t="shared" si="103"/>
        <v>#DIV/0!</v>
      </c>
      <c r="H137" s="105" t="e">
        <f t="shared" si="103"/>
        <v>#DIV/0!</v>
      </c>
      <c r="I137" s="105" t="e">
        <f t="shared" si="103"/>
        <v>#DIV/0!</v>
      </c>
      <c r="J137" s="105" t="e">
        <f t="shared" si="103"/>
        <v>#DIV/0!</v>
      </c>
      <c r="K137" s="105" t="e">
        <f t="shared" si="103"/>
        <v>#DIV/0!</v>
      </c>
      <c r="L137" s="105" t="e">
        <f t="shared" si="103"/>
        <v>#DIV/0!</v>
      </c>
      <c r="M137" s="105" t="e">
        <f t="shared" si="103"/>
        <v>#DIV/0!</v>
      </c>
      <c r="N137" s="105" t="e">
        <f t="shared" si="103"/>
        <v>#DIV/0!</v>
      </c>
      <c r="O137" s="105" t="e">
        <f t="shared" si="103"/>
        <v>#DIV/0!</v>
      </c>
      <c r="P137" s="105" t="e">
        <f t="shared" si="103"/>
        <v>#DIV/0!</v>
      </c>
      <c r="Q137" s="105" t="e">
        <f t="shared" si="103"/>
        <v>#DIV/0!</v>
      </c>
      <c r="R137" s="110" t="e">
        <f t="shared" si="103"/>
        <v>#DIV/0!</v>
      </c>
      <c r="S137" s="104" t="e">
        <f t="shared" si="103"/>
        <v>#DIV/0!</v>
      </c>
      <c r="T137" s="105" t="e">
        <f t="shared" si="103"/>
        <v>#DIV/0!</v>
      </c>
      <c r="U137" s="105" t="e">
        <f t="shared" si="103"/>
        <v>#DIV/0!</v>
      </c>
      <c r="V137" s="105" t="e">
        <f t="shared" si="103"/>
        <v>#DIV/0!</v>
      </c>
      <c r="W137" s="105" t="e">
        <f t="shared" si="103"/>
        <v>#DIV/0!</v>
      </c>
      <c r="X137" s="105" t="e">
        <f t="shared" si="103"/>
        <v>#DIV/0!</v>
      </c>
      <c r="Y137" s="105" t="e">
        <f t="shared" si="103"/>
        <v>#DIV/0!</v>
      </c>
      <c r="Z137" s="105" t="e">
        <f t="shared" si="103"/>
        <v>#DIV/0!</v>
      </c>
      <c r="AA137" s="105" t="e">
        <f t="shared" si="103"/>
        <v>#DIV/0!</v>
      </c>
      <c r="AB137" s="105" t="e">
        <f t="shared" si="103"/>
        <v>#DIV/0!</v>
      </c>
      <c r="AC137" s="105" t="e">
        <f t="shared" si="103"/>
        <v>#DIV/0!</v>
      </c>
      <c r="AD137" s="105" t="e">
        <f t="shared" si="103"/>
        <v>#DIV/0!</v>
      </c>
      <c r="AE137" s="105" t="e">
        <f t="shared" si="103"/>
        <v>#DIV/0!</v>
      </c>
      <c r="AF137" s="105" t="e">
        <f t="shared" si="103"/>
        <v>#DIV/0!</v>
      </c>
      <c r="AG137" s="105" t="e">
        <f t="shared" si="103"/>
        <v>#DIV/0!</v>
      </c>
      <c r="AH137" s="114" t="e">
        <f t="shared" si="103"/>
        <v>#DIV/0!</v>
      </c>
      <c r="AI137" s="119" t="e">
        <f t="shared" si="103"/>
        <v>#DIV/0!</v>
      </c>
      <c r="AJ137" s="122" t="e">
        <f t="shared" si="103"/>
        <v>#DIV/0!</v>
      </c>
      <c r="AK137" s="115" t="e">
        <f t="shared" si="103"/>
        <v>#DIV/0!</v>
      </c>
      <c r="AL137" s="105" t="e">
        <f t="shared" si="103"/>
        <v>#DIV/0!</v>
      </c>
      <c r="AM137" s="104" t="e">
        <f t="shared" si="103"/>
        <v>#DIV/0!</v>
      </c>
      <c r="AN137" s="57"/>
    </row>
    <row r="138" spans="1:40" s="49" customFormat="1" ht="16.5" thickBot="1">
      <c r="A138" s="68" t="s">
        <v>40</v>
      </c>
      <c r="B138" s="132"/>
      <c r="C138" s="77"/>
      <c r="D138" s="75" t="e">
        <f>(D136/$AJ136)*100</f>
        <v>#DIV/0!</v>
      </c>
      <c r="E138" s="69" t="e">
        <f>(E136/$AK136)*100</f>
        <v>#DIV/0!</v>
      </c>
      <c r="F138" s="69" t="e">
        <f>(F136/$AJ136)*100</f>
        <v>#DIV/0!</v>
      </c>
      <c r="G138" s="69" t="e">
        <f>(G136/$AK136)*100</f>
        <v>#DIV/0!</v>
      </c>
      <c r="H138" s="69" t="e">
        <f>(H136/$AJ136)*100</f>
        <v>#DIV/0!</v>
      </c>
      <c r="I138" s="69" t="e">
        <f>(I136/$AK136)*100</f>
        <v>#DIV/0!</v>
      </c>
      <c r="J138" s="69" t="e">
        <f>(J136/$AJ136)*100</f>
        <v>#DIV/0!</v>
      </c>
      <c r="K138" s="69" t="e">
        <f>(K136/$AK136)*100</f>
        <v>#DIV/0!</v>
      </c>
      <c r="L138" s="69" t="e">
        <f>(L136/$AJ136)*100</f>
        <v>#DIV/0!</v>
      </c>
      <c r="M138" s="69" t="e">
        <f>(M136/$AK136)*100</f>
        <v>#DIV/0!</v>
      </c>
      <c r="N138" s="69" t="e">
        <f>(N136/$AJ136)*100</f>
        <v>#DIV/0!</v>
      </c>
      <c r="O138" s="69" t="e">
        <f>(O136/$AK136)*100</f>
        <v>#DIV/0!</v>
      </c>
      <c r="P138" s="69" t="e">
        <f>(P136/$AJ136)*100</f>
        <v>#DIV/0!</v>
      </c>
      <c r="Q138" s="107" t="e">
        <f>(Q136/$AK136)*100</f>
        <v>#DIV/0!</v>
      </c>
      <c r="R138" s="111" t="e">
        <f>(R136/$AJ136)*100</f>
        <v>#DIV/0!</v>
      </c>
      <c r="S138" s="70" t="e">
        <f>(S136/$AK136)*100</f>
        <v>#DIV/0!</v>
      </c>
      <c r="T138" s="75" t="e">
        <f>(T136/$AJ136)*100</f>
        <v>#DIV/0!</v>
      </c>
      <c r="U138" s="69" t="e">
        <f>(U136/$AK136)*100</f>
        <v>#DIV/0!</v>
      </c>
      <c r="V138" s="69" t="e">
        <f>(V136/$AJ136)*100</f>
        <v>#DIV/0!</v>
      </c>
      <c r="W138" s="69" t="e">
        <f>(W136/$AK136)*100</f>
        <v>#DIV/0!</v>
      </c>
      <c r="X138" s="69" t="e">
        <f>(X136/$AJ136)*100</f>
        <v>#DIV/0!</v>
      </c>
      <c r="Y138" s="69" t="e">
        <f>(Y136/$AK136)*100</f>
        <v>#DIV/0!</v>
      </c>
      <c r="Z138" s="69" t="e">
        <f>(Z136/$AJ136)*100</f>
        <v>#DIV/0!</v>
      </c>
      <c r="AA138" s="69" t="e">
        <f>(AA136/$AK136)*100</f>
        <v>#DIV/0!</v>
      </c>
      <c r="AB138" s="69" t="e">
        <f>(AB136/$AJ136)*100</f>
        <v>#DIV/0!</v>
      </c>
      <c r="AC138" s="69" t="e">
        <f>(AC136/$AK136)*100</f>
        <v>#DIV/0!</v>
      </c>
      <c r="AD138" s="69" t="e">
        <f>(AD136/$AJ136)*100</f>
        <v>#DIV/0!</v>
      </c>
      <c r="AE138" s="69" t="e">
        <f>(AE136/$AK136)*100</f>
        <v>#DIV/0!</v>
      </c>
      <c r="AF138" s="69" t="e">
        <f>(AF136/$AJ136)*100</f>
        <v>#DIV/0!</v>
      </c>
      <c r="AG138" s="107" t="e">
        <f>(AG136/$AK136)*100</f>
        <v>#DIV/0!</v>
      </c>
      <c r="AH138" s="116" t="e">
        <f>(AH136/$AJ136)*100</f>
        <v>#DIV/0!</v>
      </c>
      <c r="AI138" s="120" t="e">
        <f>(AI136/$AK136)*100</f>
        <v>#DIV/0!</v>
      </c>
      <c r="AJ138" s="123" t="e">
        <f>(AJ136/$AJ136)*100</f>
        <v>#DIV/0!</v>
      </c>
      <c r="AK138" s="117" t="e">
        <f>(AK136/$AK136)*100</f>
        <v>#DIV/0!</v>
      </c>
      <c r="AL138" s="75" t="e">
        <f>(AL136/$AJ136)*100</f>
        <v>#DIV/0!</v>
      </c>
      <c r="AM138" s="70" t="e">
        <f>(AM136/$AK136)*100</f>
        <v>#DIV/0!</v>
      </c>
      <c r="AN138" s="57"/>
    </row>
    <row r="140" spans="1:2" ht="15">
      <c r="A140" s="3"/>
      <c r="B140" s="3"/>
    </row>
  </sheetData>
  <sheetProtection/>
  <mergeCells count="6">
    <mergeCell ref="R40:S40"/>
    <mergeCell ref="E3:G3"/>
    <mergeCell ref="K3:L3"/>
    <mergeCell ref="E5:L5"/>
    <mergeCell ref="E7:F7"/>
    <mergeCell ref="E8:L8"/>
  </mergeCells>
  <printOptions/>
  <pageMargins left="0.17" right="0.17" top="0.81" bottom="0.51" header="0.31" footer="0.26"/>
  <pageSetup fitToHeight="3" horizontalDpi="600" verticalDpi="600" orientation="landscape" paperSize="9" scale="60" r:id="rId3"/>
  <headerFooter alignWithMargins="0">
    <oddFooter>&amp;L&amp;F</oddFooter>
  </headerFooter>
  <rowBreaks count="3" manualBreakCount="3">
    <brk id="42" max="37" man="1"/>
    <brk id="75" max="37" man="1"/>
    <brk id="108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8"/>
  <sheetViews>
    <sheetView showGridLines="0" tabSelected="1" zoomScalePageLayoutView="0" workbookViewId="0" topLeftCell="A1">
      <selection activeCell="A218" sqref="A218:IV222"/>
    </sheetView>
  </sheetViews>
  <sheetFormatPr defaultColWidth="11.421875" defaultRowHeight="12.75"/>
  <cols>
    <col min="1" max="1" width="4.57421875" style="0" customWidth="1"/>
    <col min="2" max="2" width="15.421875" style="0" customWidth="1"/>
    <col min="3" max="3" width="38.00390625" style="0" customWidth="1"/>
    <col min="4" max="4" width="2.7109375" style="0" customWidth="1"/>
    <col min="5" max="5" width="13.57421875" style="0" customWidth="1"/>
    <col min="6" max="6" width="35.7109375" style="0" customWidth="1"/>
  </cols>
  <sheetData>
    <row r="1" ht="18">
      <c r="B1" s="33" t="s">
        <v>39</v>
      </c>
    </row>
    <row r="3" spans="2:6" ht="15.75">
      <c r="B3" s="31" t="str">
        <f>Vorratsherhebung!A3</f>
        <v>Waldname:</v>
      </c>
      <c r="C3" s="81" t="str">
        <f>Vorratsherhebung!E3</f>
        <v>Chilebach</v>
      </c>
      <c r="D3" s="101"/>
      <c r="E3" s="31" t="str">
        <f>Vorratsherhebung!H3</f>
        <v>Gemeinde: </v>
      </c>
      <c r="F3" s="100" t="str">
        <f>Vorratsherhebung!K3</f>
        <v>Schüpfheim</v>
      </c>
    </row>
    <row r="4" spans="2:6" ht="15">
      <c r="B4" s="1"/>
      <c r="C4" s="1"/>
      <c r="D4" s="1"/>
      <c r="E4" s="7"/>
      <c r="F4" s="2"/>
    </row>
    <row r="5" spans="2:6" ht="15.75">
      <c r="B5" s="31" t="str">
        <f>Vorratsherhebung!A5</f>
        <v>Bemerkung:</v>
      </c>
      <c r="C5" s="81" t="str">
        <f>Vorratsherhebung!E5</f>
        <v>Vorrat vor Nutzung (Sommer 2008)</v>
      </c>
      <c r="D5" s="81"/>
      <c r="E5" s="80"/>
      <c r="F5" s="78"/>
    </row>
    <row r="6" spans="2:6" ht="15.75">
      <c r="B6" s="31"/>
      <c r="C6" s="34"/>
      <c r="D6" s="34"/>
      <c r="E6" s="7"/>
      <c r="F6" s="2"/>
    </row>
    <row r="7" spans="2:6" ht="15.75">
      <c r="B7" s="31" t="str">
        <f>Vorratsherhebung!A7</f>
        <v>Datum:</v>
      </c>
      <c r="C7" s="82">
        <f>Vorratsherhebung!E7</f>
        <v>41059</v>
      </c>
      <c r="D7" s="102"/>
      <c r="E7" s="7"/>
      <c r="F7" s="2"/>
    </row>
    <row r="8" spans="2:6" ht="15.75">
      <c r="B8" s="31" t="str">
        <f>Vorratsherhebung!A8</f>
        <v>Name(n):</v>
      </c>
      <c r="C8" s="79" t="str">
        <f>Vorratsherhebung!E8</f>
        <v>Doris Zehnder, Bruno Blum</v>
      </c>
      <c r="D8" s="79"/>
      <c r="E8" s="80"/>
      <c r="F8" s="78"/>
    </row>
    <row r="11" ht="15">
      <c r="B11" s="91" t="s">
        <v>36</v>
      </c>
    </row>
    <row r="80" ht="15">
      <c r="B80" s="91" t="s">
        <v>38</v>
      </c>
    </row>
    <row r="89" ht="18">
      <c r="B89" s="33"/>
    </row>
    <row r="149" ht="15">
      <c r="B149" s="91" t="s">
        <v>35</v>
      </c>
    </row>
    <row r="218" ht="15">
      <c r="B218" s="91" t="s">
        <v>37</v>
      </c>
    </row>
  </sheetData>
  <sheetProtection/>
  <printOptions/>
  <pageMargins left="0.7874015748031497" right="0.5905511811023623" top="0.984251968503937" bottom="0.5905511811023623" header="0.5118110236220472" footer="0.5118110236220472"/>
  <pageSetup fitToHeight="0" fitToWidth="1" horizontalDpi="600" verticalDpi="600" orientation="portrait" paperSize="9" scale="73" r:id="rId2"/>
  <headerFooter alignWithMargins="0"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1" width="7.8515625" style="0" customWidth="1"/>
  </cols>
  <sheetData>
    <row r="1" spans="1:6" ht="12.75">
      <c r="A1" s="19" t="s">
        <v>0</v>
      </c>
      <c r="B1" s="20" t="s">
        <v>16</v>
      </c>
      <c r="C1" s="20" t="s">
        <v>17</v>
      </c>
      <c r="D1" s="20" t="s">
        <v>18</v>
      </c>
      <c r="E1" s="21" t="s">
        <v>19</v>
      </c>
      <c r="F1" s="21" t="s">
        <v>20</v>
      </c>
    </row>
    <row r="2" spans="1:6" ht="12.75">
      <c r="A2" s="16">
        <v>0</v>
      </c>
      <c r="B2" s="22">
        <v>0.2</v>
      </c>
      <c r="C2" s="22">
        <v>0.15</v>
      </c>
      <c r="D2" s="22">
        <v>0.1</v>
      </c>
      <c r="E2" s="22">
        <v>0.05</v>
      </c>
      <c r="F2" s="22">
        <v>0.05</v>
      </c>
    </row>
    <row r="3" spans="1:6" ht="12.75">
      <c r="A3" s="16">
        <v>1</v>
      </c>
      <c r="B3" s="17">
        <v>0.35</v>
      </c>
      <c r="C3" s="17">
        <v>0.25</v>
      </c>
      <c r="D3" s="17">
        <v>0.2</v>
      </c>
      <c r="E3" s="18">
        <v>0.15</v>
      </c>
      <c r="F3" s="18">
        <v>0.1</v>
      </c>
    </row>
    <row r="4" spans="1:6" ht="12.75">
      <c r="A4" s="16">
        <v>2</v>
      </c>
      <c r="B4" s="17">
        <v>0.5</v>
      </c>
      <c r="C4" s="17">
        <v>0.4</v>
      </c>
      <c r="D4" s="17">
        <v>0.3</v>
      </c>
      <c r="E4" s="18">
        <v>0.25</v>
      </c>
      <c r="F4" s="18">
        <v>0.2</v>
      </c>
    </row>
    <row r="5" spans="1:6" ht="12.75">
      <c r="A5" s="16">
        <v>3</v>
      </c>
      <c r="B5" s="17">
        <v>0.7</v>
      </c>
      <c r="C5" s="17">
        <v>0.6</v>
      </c>
      <c r="D5" s="17">
        <v>0.5</v>
      </c>
      <c r="E5" s="18">
        <v>0.35</v>
      </c>
      <c r="F5" s="18">
        <v>0.3</v>
      </c>
    </row>
    <row r="6" spans="1:6" ht="12.75">
      <c r="A6" s="16">
        <v>4</v>
      </c>
      <c r="B6" s="17">
        <v>1</v>
      </c>
      <c r="C6" s="17">
        <v>0.85</v>
      </c>
      <c r="D6" s="17">
        <v>0.7</v>
      </c>
      <c r="E6" s="18">
        <v>0.55</v>
      </c>
      <c r="F6" s="18">
        <v>0.4</v>
      </c>
    </row>
    <row r="7" spans="1:6" ht="12.75">
      <c r="A7" s="16">
        <v>5</v>
      </c>
      <c r="B7" s="17">
        <v>1.3</v>
      </c>
      <c r="C7" s="17">
        <v>1.15</v>
      </c>
      <c r="D7" s="17">
        <v>0.9</v>
      </c>
      <c r="E7" s="18">
        <v>0.75</v>
      </c>
      <c r="F7" s="18">
        <v>0.6</v>
      </c>
    </row>
    <row r="8" spans="1:6" ht="12.75">
      <c r="A8" s="16">
        <v>6</v>
      </c>
      <c r="B8" s="17">
        <v>1.6</v>
      </c>
      <c r="C8" s="17">
        <v>1.45</v>
      </c>
      <c r="D8" s="17">
        <v>1.2</v>
      </c>
      <c r="E8" s="18">
        <v>1</v>
      </c>
      <c r="F8" s="18">
        <v>0.8</v>
      </c>
    </row>
    <row r="9" spans="1:6" ht="12.75">
      <c r="A9" s="16">
        <v>7</v>
      </c>
      <c r="B9" s="17">
        <v>2</v>
      </c>
      <c r="C9" s="17">
        <v>1.8</v>
      </c>
      <c r="D9" s="17">
        <v>1.5</v>
      </c>
      <c r="E9" s="18">
        <v>1.3</v>
      </c>
      <c r="F9" s="18">
        <v>1</v>
      </c>
    </row>
    <row r="10" spans="1:6" ht="12.75">
      <c r="A10" s="16">
        <v>8</v>
      </c>
      <c r="B10" s="17">
        <v>2.5</v>
      </c>
      <c r="C10" s="17">
        <v>2.2</v>
      </c>
      <c r="D10" s="17">
        <v>1.9</v>
      </c>
      <c r="E10" s="18">
        <v>1.6</v>
      </c>
      <c r="F10" s="18">
        <v>1.2</v>
      </c>
    </row>
    <row r="11" spans="1:6" ht="12.75">
      <c r="A11" s="16">
        <v>9</v>
      </c>
      <c r="B11" s="17">
        <v>3</v>
      </c>
      <c r="C11" s="17">
        <v>2.7</v>
      </c>
      <c r="D11" s="17">
        <v>2.3</v>
      </c>
      <c r="E11" s="18">
        <v>1.9</v>
      </c>
      <c r="F11" s="18">
        <v>1.45</v>
      </c>
    </row>
    <row r="12" spans="1:6" ht="12.75">
      <c r="A12" s="16">
        <v>10</v>
      </c>
      <c r="B12" s="17">
        <v>3.5</v>
      </c>
      <c r="C12" s="17">
        <v>3.2</v>
      </c>
      <c r="D12" s="17">
        <v>2.75</v>
      </c>
      <c r="E12" s="18">
        <v>2.3</v>
      </c>
      <c r="F12" s="18">
        <v>1.75</v>
      </c>
    </row>
    <row r="13" spans="1:6" ht="12.75">
      <c r="A13" s="16">
        <v>11</v>
      </c>
      <c r="B13" s="17">
        <v>4.1</v>
      </c>
      <c r="C13" s="17">
        <v>3.7</v>
      </c>
      <c r="D13" s="17">
        <v>3.25</v>
      </c>
      <c r="E13" s="18">
        <v>2.7</v>
      </c>
      <c r="F13" s="18">
        <v>2.05</v>
      </c>
    </row>
    <row r="14" spans="1:6" ht="12.75">
      <c r="A14" s="16">
        <v>12</v>
      </c>
      <c r="B14" s="17">
        <v>4.7</v>
      </c>
      <c r="C14" s="17">
        <v>4.2</v>
      </c>
      <c r="D14" s="17">
        <v>3.75</v>
      </c>
      <c r="E14" s="18">
        <v>3.1</v>
      </c>
      <c r="F14" s="18">
        <v>2.35</v>
      </c>
    </row>
    <row r="15" spans="1:6" ht="12.75">
      <c r="A15" s="16">
        <v>13</v>
      </c>
      <c r="B15" s="17">
        <v>5.3</v>
      </c>
      <c r="C15" s="17">
        <v>4.8</v>
      </c>
      <c r="D15" s="17">
        <v>4.25</v>
      </c>
      <c r="E15" s="18">
        <v>3.5</v>
      </c>
      <c r="F15" s="18">
        <v>2.7</v>
      </c>
    </row>
    <row r="16" spans="1:6" ht="12.75">
      <c r="A16" s="16">
        <v>14</v>
      </c>
      <c r="B16" s="17">
        <v>6.1</v>
      </c>
      <c r="C16" s="17">
        <v>5.4</v>
      </c>
      <c r="D16" s="17">
        <v>4.75</v>
      </c>
      <c r="E16" s="18">
        <v>4</v>
      </c>
      <c r="F16" s="18">
        <v>3.1</v>
      </c>
    </row>
    <row r="17" spans="1:6" ht="12.75">
      <c r="A17" s="16">
        <v>15</v>
      </c>
      <c r="B17" s="17">
        <v>6.9</v>
      </c>
      <c r="C17" s="17">
        <v>6</v>
      </c>
      <c r="D17" s="17">
        <v>5.25</v>
      </c>
      <c r="E17" s="18">
        <v>4.5</v>
      </c>
      <c r="F17" s="18">
        <v>3.5</v>
      </c>
    </row>
    <row r="18" spans="1:6" ht="12.75">
      <c r="A18" s="16">
        <v>16</v>
      </c>
      <c r="B18" s="17">
        <v>7.7</v>
      </c>
      <c r="C18" s="17">
        <v>6.6</v>
      </c>
      <c r="D18" s="17">
        <v>5.8</v>
      </c>
      <c r="E18" s="18">
        <v>5</v>
      </c>
      <c r="F18" s="18">
        <v>3.9</v>
      </c>
    </row>
    <row r="19" spans="1:6" ht="12.75">
      <c r="A19" s="16">
        <v>17</v>
      </c>
      <c r="B19" s="17">
        <v>8.5</v>
      </c>
      <c r="C19" s="17">
        <v>7.4</v>
      </c>
      <c r="D19" s="17">
        <v>6.4</v>
      </c>
      <c r="E19" s="18">
        <v>5.5</v>
      </c>
      <c r="F19" s="18">
        <v>4.3</v>
      </c>
    </row>
    <row r="20" spans="1:6" ht="12.75">
      <c r="A20" s="16">
        <v>18</v>
      </c>
      <c r="B20" s="17">
        <v>9.4</v>
      </c>
      <c r="C20" s="17">
        <v>8.2</v>
      </c>
      <c r="D20" s="17">
        <v>7</v>
      </c>
      <c r="E20" s="18">
        <v>6.1</v>
      </c>
      <c r="F20" s="18">
        <v>4.8</v>
      </c>
    </row>
    <row r="21" spans="1:6" ht="12.75">
      <c r="A21" s="16">
        <v>19</v>
      </c>
      <c r="B21" s="17">
        <v>10.4</v>
      </c>
      <c r="C21" s="17">
        <v>9</v>
      </c>
      <c r="D21" s="17">
        <v>7.6</v>
      </c>
      <c r="E21" s="18">
        <v>6.7</v>
      </c>
      <c r="F21" s="18">
        <v>5.4</v>
      </c>
    </row>
    <row r="22" spans="1:6" ht="12.75">
      <c r="A22" s="16">
        <v>20</v>
      </c>
      <c r="B22" s="17">
        <v>11.4</v>
      </c>
      <c r="C22" s="17">
        <v>9.8</v>
      </c>
      <c r="D22" s="17">
        <v>8.3</v>
      </c>
      <c r="E22" s="18">
        <v>7.3</v>
      </c>
      <c r="F22" s="18">
        <v>6</v>
      </c>
    </row>
    <row r="23" spans="1:6" ht="12.75">
      <c r="A23" s="16">
        <v>21</v>
      </c>
      <c r="B23" s="17">
        <v>12.4</v>
      </c>
      <c r="C23" s="17">
        <v>10.6</v>
      </c>
      <c r="D23" s="17">
        <v>9.1</v>
      </c>
      <c r="E23" s="18">
        <v>7.9</v>
      </c>
      <c r="F23" s="18">
        <v>6.6</v>
      </c>
    </row>
    <row r="26" spans="1:3" ht="12.75">
      <c r="A26" s="23" t="s">
        <v>22</v>
      </c>
      <c r="B26" s="23"/>
      <c r="C26" s="2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von Gunten</dc:creator>
  <cp:keywords/>
  <dc:description/>
  <cp:lastModifiedBy>Felder Urs</cp:lastModifiedBy>
  <cp:lastPrinted>2017-04-27T08:42:24Z</cp:lastPrinted>
  <dcterms:created xsi:type="dcterms:W3CDTF">2007-12-12T09:11:16Z</dcterms:created>
  <dcterms:modified xsi:type="dcterms:W3CDTF">2017-04-27T09:06:40Z</dcterms:modified>
  <cp:category/>
  <cp:version/>
  <cp:contentType/>
  <cp:contentStatus/>
</cp:coreProperties>
</file>