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4554C07B-AAF6-41D1-8844-1A0B86F56532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<sst xmlns="http://schemas.openxmlformats.org/spreadsheetml/2006/main" count="154" uniqueCount="51">
  <si>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</si>
  <si>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</si>
  <si>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</si>
  <si>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</si>
  <si>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</si>
  <si>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</si>
  <si>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</si>
  <si>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</si>
  <si>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</si>
  <si>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</si>
  <si>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</si>
  <si>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</si>
  <si>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</si>
  <si>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</si>
  <si>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</si>
  <si>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</si>
  <si>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</si>
  <si>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</si>
  <si>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</si>
  <si>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</si>
  <si>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</si>
  <si>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</si>
  <si>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</si>
  <si>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</si>
  <si>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</si>
  <si>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</si>
  <si>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</si>
  <si>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</si>
  <si>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</si>
  <si>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</si>
  <si>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</si>
  <si>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</si>
  <si>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</si>
  <si>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</si>
  <si>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</si>
  <si>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</si>
  <si>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</si>
  <si>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</si>
  <si>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</si>
  <si>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</si>
  <si>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</si>
  <si>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</si>
  <si>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</si>
  <si>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</si>
  <si>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</si>
  <si>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</si>
  <si>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</si>
  <si>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</si>
  <si>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</si>
  <si>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</si>
  <si>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Frauenwald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</si>
</sst>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D15" sqref="D15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39814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3</v>
      </c>
      <c r="D11" s="8">
        <v>3</v>
      </c>
      <c r="E11" s="8"/>
      <c r="F11" s="8">
        <v>11</v>
      </c>
      <c r="G11" s="8"/>
      <c r="H11" s="8"/>
      <c r="I11" s="8">
        <v>5</v>
      </c>
      <c r="J11" s="8">
        <v>1</v>
      </c>
      <c r="K11" s="8">
        <v>1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7</v>
      </c>
      <c r="D12" s="8">
        <v>2</v>
      </c>
      <c r="E12" s="8"/>
      <c r="F12" s="8">
        <v>9</v>
      </c>
      <c r="G12" s="8"/>
      <c r="H12" s="8"/>
      <c r="I12" s="8">
        <v>4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15</v>
      </c>
      <c r="D13" s="8">
        <v>7</v>
      </c>
      <c r="E13" s="8"/>
      <c r="F13" s="8">
        <v>8</v>
      </c>
      <c r="G13" s="8"/>
      <c r="H13" s="8"/>
      <c r="I13" s="8">
        <v>4</v>
      </c>
      <c r="J13" s="8">
        <v>1</v>
      </c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15</v>
      </c>
      <c r="D14" s="8">
        <v>13</v>
      </c>
      <c r="E14" s="8"/>
      <c r="F14" s="8">
        <v>2</v>
      </c>
      <c r="G14" s="8"/>
      <c r="H14" s="8"/>
      <c r="I14" s="8">
        <v>2</v>
      </c>
      <c r="J14" s="8">
        <v>1</v>
      </c>
      <c r="K14" s="8">
        <v>1</v>
      </c>
      <c r="L14" s="8"/>
      <c r="M14" s="8"/>
      <c r="N14" s="8"/>
      <c r="O14" s="8">
        <v>1</v>
      </c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22</v>
      </c>
      <c r="D15" s="8">
        <v>7</v>
      </c>
      <c r="E15" s="8"/>
      <c r="F15" s="8">
        <v>8</v>
      </c>
      <c r="G15" s="8"/>
      <c r="H15" s="8"/>
      <c r="I15" s="8">
        <v>11</v>
      </c>
      <c r="J15" s="8">
        <v>1</v>
      </c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22</v>
      </c>
      <c r="D16" s="8">
        <v>9</v>
      </c>
      <c r="E16" s="8"/>
      <c r="F16" s="8">
        <v>2</v>
      </c>
      <c r="G16" s="8"/>
      <c r="H16" s="8">
        <v>1</v>
      </c>
      <c r="I16" s="8">
        <v>8</v>
      </c>
      <c r="J16" s="8">
        <v>1</v>
      </c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15</v>
      </c>
      <c r="D17" s="8">
        <v>15</v>
      </c>
      <c r="E17" s="8"/>
      <c r="F17" s="8">
        <v>5</v>
      </c>
      <c r="G17" s="8"/>
      <c r="H17" s="8"/>
      <c r="I17" s="8">
        <v>7</v>
      </c>
      <c r="J17" s="8"/>
      <c r="K17" s="8">
        <v>6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18</v>
      </c>
      <c r="D18" s="8">
        <v>15</v>
      </c>
      <c r="E18" s="8"/>
      <c r="F18" s="8">
        <v>1</v>
      </c>
      <c r="G18" s="8"/>
      <c r="H18" s="8"/>
      <c r="I18" s="8">
        <v>6</v>
      </c>
      <c r="J18" s="8">
        <v>1</v>
      </c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10</v>
      </c>
      <c r="D19" s="8">
        <v>16</v>
      </c>
      <c r="E19" s="8"/>
      <c r="F19" s="8">
        <v>1</v>
      </c>
      <c r="G19" s="8"/>
      <c r="H19" s="8">
        <v>1</v>
      </c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10</v>
      </c>
      <c r="D20" s="8">
        <v>13</v>
      </c>
      <c r="E20" s="8"/>
      <c r="F20" s="8">
        <v>1</v>
      </c>
      <c r="G20" s="8"/>
      <c r="H20" s="8"/>
      <c r="I20" s="8">
        <v>3</v>
      </c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4</v>
      </c>
      <c r="D21" s="8">
        <v>5</v>
      </c>
      <c r="E21" s="8"/>
      <c r="F21" s="8"/>
      <c r="G21" s="8"/>
      <c r="H21" s="8">
        <v>2</v>
      </c>
      <c r="I21" s="8">
        <v>2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5</v>
      </c>
      <c r="D22" s="8">
        <v>4</v>
      </c>
      <c r="E22" s="8"/>
      <c r="F22" s="8"/>
      <c r="G22" s="8"/>
      <c r="H22" s="8">
        <v>1</v>
      </c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1</v>
      </c>
      <c r="D23" s="8">
        <v>4</v>
      </c>
      <c r="E23" s="8"/>
      <c r="F23" s="8"/>
      <c r="G23" s="8"/>
      <c r="H23" s="8">
        <v>1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>
        <v>2</v>
      </c>
      <c r="E24" s="8"/>
      <c r="F24" s="8"/>
      <c r="G24" s="8"/>
      <c r="H24" s="8">
        <v>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>
        <v>1</v>
      </c>
      <c r="E25" s="8"/>
      <c r="F25" s="8"/>
      <c r="G25" s="8"/>
      <c r="H25" s="8">
        <v>1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>
        <v>1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>
        <v>1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147</v>
      </c>
      <c r="D54" s="12">
        <f t="shared" ref="D54:S54" si="0">SUM(D9:D51)</f>
        <v>116</v>
      </c>
      <c r="E54" s="12">
        <f t="shared" si="0"/>
        <v>0</v>
      </c>
      <c r="F54" s="12">
        <f t="shared" ref="F54:G54" si="1">SUM(F9:F51)</f>
        <v>48</v>
      </c>
      <c r="G54" s="12">
        <f t="shared" si="1"/>
        <v>0</v>
      </c>
      <c r="H54" s="12">
        <f t="shared" si="0"/>
        <v>10</v>
      </c>
      <c r="I54" s="12">
        <f t="shared" si="0"/>
        <v>58</v>
      </c>
      <c r="J54" s="12">
        <f t="shared" si="0"/>
        <v>6</v>
      </c>
      <c r="K54" s="12">
        <f t="shared" si="0"/>
        <v>15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401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147</v>
      </c>
      <c r="D55" s="20">
        <f t="shared" ref="D55:S55" si="3">ROUND(D54/$B$6, 1)</f>
        <v>116</v>
      </c>
      <c r="E55" s="20">
        <f t="shared" si="3"/>
        <v>0</v>
      </c>
      <c r="F55" s="20">
        <f t="shared" si="3"/>
        <v>48</v>
      </c>
      <c r="G55" s="20">
        <f t="shared" ref="G55" si="4">ROUND(G54/$B$6, 1)</f>
        <v>0</v>
      </c>
      <c r="H55" s="20">
        <f t="shared" si="3"/>
        <v>10</v>
      </c>
      <c r="I55" s="20">
        <f t="shared" si="3"/>
        <v>58</v>
      </c>
      <c r="J55" s="20">
        <f t="shared" si="3"/>
        <v>6</v>
      </c>
      <c r="K55" s="20">
        <f t="shared" si="3"/>
        <v>15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401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18.920000000000002</v>
      </c>
      <c r="D56" s="22">
        <f>ROUND('Berechnungen Grundflaeche'!D53, 2)</f>
        <v>18.89</v>
      </c>
      <c r="E56" s="22">
        <f>ROUND('Berechnungen Grundflaeche'!E53, 2)</f>
        <v>0</v>
      </c>
      <c r="F56" s="22">
        <f>ROUND('Berechnungen Grundflaeche'!F53, 2)</f>
        <v>3.43</v>
      </c>
      <c r="G56" s="22">
        <f>ROUND('Berechnungen Grundflaeche'!G53, 2)</f>
        <v>0</v>
      </c>
      <c r="H56" s="22">
        <f>ROUND('Berechnungen Grundflaeche'!H53, 2)</f>
        <v>3.47</v>
      </c>
      <c r="I56" s="22">
        <f>ROUND('Berechnungen Grundflaeche'!I53, 2)</f>
        <v>7.11</v>
      </c>
      <c r="J56" s="22">
        <f>ROUND('Berechnungen Grundflaeche'!J53, 2)</f>
        <v>0.52</v>
      </c>
      <c r="K56" s="22">
        <f>ROUND('Berechnungen Grundflaeche'!K53, 2)</f>
        <v>1.62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7.0000000000000007E-2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54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18.920000000000002</v>
      </c>
      <c r="D57" s="22">
        <f>ROUND('Berechnungen Grundflaeche'!D54, 2)</f>
        <v>18.89</v>
      </c>
      <c r="E57" s="22">
        <f>ROUND('Berechnungen Grundflaeche'!E54, 2)</f>
        <v>0</v>
      </c>
      <c r="F57" s="22">
        <f>ROUND('Berechnungen Grundflaeche'!F54, 2)</f>
        <v>3.43</v>
      </c>
      <c r="G57" s="22">
        <f>ROUND('Berechnungen Grundflaeche'!G54, 2)</f>
        <v>0</v>
      </c>
      <c r="H57" s="22">
        <f>ROUND('Berechnungen Grundflaeche'!H54, 2)</f>
        <v>3.47</v>
      </c>
      <c r="I57" s="22">
        <f>ROUND('Berechnungen Grundflaeche'!I54, 2)</f>
        <v>7.11</v>
      </c>
      <c r="J57" s="22">
        <f>ROUND('Berechnungen Grundflaeche'!J54, 2)</f>
        <v>0.52</v>
      </c>
      <c r="K57" s="22">
        <f>ROUND('Berechnungen Grundflaeche'!K54, 2)</f>
        <v>1.62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7.0000000000000007E-2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54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35</v>
      </c>
      <c r="D58" s="24">
        <f>ROUND(100 * 'Berechnungen Grundflaeche'!D55,0)</f>
        <v>35</v>
      </c>
      <c r="E58" s="24">
        <f>ROUND(100 * 'Berechnungen Grundflaeche'!E55,0)</f>
        <v>0</v>
      </c>
      <c r="F58" s="24">
        <f>ROUND(100 * 'Berechnungen Grundflaeche'!F55,0)</f>
        <v>6</v>
      </c>
      <c r="G58" s="24">
        <f>ROUND(100 * 'Berechnungen Grundflaeche'!G55,0)</f>
        <v>0</v>
      </c>
      <c r="H58" s="24">
        <f>ROUND(100 * 'Berechnungen Grundflaeche'!H55,0)</f>
        <v>6</v>
      </c>
      <c r="I58" s="24">
        <f>ROUND(100 * 'Berechnungen Grundflaeche'!I55,0)</f>
        <v>13</v>
      </c>
      <c r="J58" s="24">
        <f>ROUND(100 * 'Berechnungen Grundflaeche'!J55,0)</f>
        <v>1</v>
      </c>
      <c r="K58" s="24">
        <f>ROUND(100 * 'Berechnungen Grundflaeche'!K55,0)</f>
        <v>3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202.7</v>
      </c>
      <c r="D59" s="26">
        <f>ROUND('Berechnungen Vorrat'!D53, 1)</f>
        <v>207.3</v>
      </c>
      <c r="E59" s="26">
        <f>ROUND('Berechnungen Vorrat'!E53, 1)</f>
        <v>0</v>
      </c>
      <c r="F59" s="26">
        <f>ROUND('Berechnungen Vorrat'!F53, 1)</f>
        <v>34</v>
      </c>
      <c r="G59" s="26">
        <f>ROUND('Berechnungen Vorrat'!G53, 1)</f>
        <v>0</v>
      </c>
      <c r="H59" s="26">
        <f>ROUND('Berechnungen Vorrat'!H53, 1)</f>
        <v>39.299999999999997</v>
      </c>
      <c r="I59" s="26">
        <f>ROUND('Berechnungen Vorrat'!I53, 1)</f>
        <v>75.8</v>
      </c>
      <c r="J59" s="26">
        <f>ROUND('Berechnungen Vorrat'!J53, 1)</f>
        <v>5.3</v>
      </c>
      <c r="K59" s="26">
        <f>ROUND('Berechnungen Vorrat'!K53, 1)</f>
        <v>17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0.7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582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202.7</v>
      </c>
      <c r="D60" s="26">
        <f>ROUND('Berechnungen Vorrat'!D54, 1)</f>
        <v>207.3</v>
      </c>
      <c r="E60" s="26">
        <f>ROUND('Berechnungen Vorrat'!E54, 1)</f>
        <v>0</v>
      </c>
      <c r="F60" s="26">
        <f>ROUND('Berechnungen Vorrat'!F54, 1)</f>
        <v>34</v>
      </c>
      <c r="G60" s="26">
        <f>ROUND('Berechnungen Vorrat'!G54, 1)</f>
        <v>0</v>
      </c>
      <c r="H60" s="26">
        <f>ROUND('Berechnungen Vorrat'!H54, 1)</f>
        <v>39.299999999999997</v>
      </c>
      <c r="I60" s="26">
        <f>ROUND('Berechnungen Vorrat'!I54, 1)</f>
        <v>75.8</v>
      </c>
      <c r="J60" s="26">
        <f>ROUND('Berechnungen Vorrat'!J54, 1)</f>
        <v>5.3</v>
      </c>
      <c r="K60" s="26">
        <f>ROUND('Berechnungen Vorrat'!K54, 1)</f>
        <v>17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0.7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582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35</v>
      </c>
      <c r="D61" s="24">
        <f>ROUND(100 * 'Berechnungen Vorrat'!D55, 0)</f>
        <v>36</v>
      </c>
      <c r="E61" s="24">
        <f>ROUND(100 * 'Berechnungen Vorrat'!E55, 0)</f>
        <v>0</v>
      </c>
      <c r="F61" s="24">
        <f>ROUND(100 * 'Berechnungen Vorrat'!F55, 0)</f>
        <v>6</v>
      </c>
      <c r="G61" s="24">
        <f>ROUND(100 * 'Berechnungen Vorrat'!G55, 0)</f>
        <v>0</v>
      </c>
      <c r="H61" s="24">
        <f>ROUND(100 * 'Berechnungen Vorrat'!H55, 0)</f>
        <v>7</v>
      </c>
      <c r="I61" s="24">
        <f>ROUND(100 * 'Berechnungen Vorrat'!I55, 0)</f>
        <v>13</v>
      </c>
      <c r="J61" s="24">
        <f>ROUND(100 * 'Berechnungen Vorrat'!J55, 0)</f>
        <v>1</v>
      </c>
      <c r="K61" s="24">
        <f>ROUND(100 * 'Berechnungen Vorrat'!K55, 0)</f>
        <v>3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3</v>
      </c>
      <c r="D11" s="8">
        <f>Kluppierungsprotokoll!D11/$B$6</f>
        <v>3</v>
      </c>
      <c r="E11" s="8">
        <f>Kluppierungsprotokoll!E11/$B$6</f>
        <v>0</v>
      </c>
      <c r="F11" s="8">
        <f>Kluppierungsprotokoll!F11/$B$6</f>
        <v>11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5</v>
      </c>
      <c r="J11" s="8">
        <f>Kluppierungsprotokoll!J11/$B$6</f>
        <v>1</v>
      </c>
      <c r="K11" s="8">
        <f>Kluppierungsprotokoll!K11/$B$6</f>
        <v>1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7</v>
      </c>
      <c r="D12" s="8">
        <f>Kluppierungsprotokoll!D12/$B$6</f>
        <v>2</v>
      </c>
      <c r="E12" s="8">
        <f>Kluppierungsprotokoll!E12/$B$6</f>
        <v>0</v>
      </c>
      <c r="F12" s="8">
        <f>Kluppierungsprotokoll!F12/$B$6</f>
        <v>9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4</v>
      </c>
      <c r="J12" s="8">
        <f>Kluppierungsprotokoll!J12/$B$6</f>
        <v>0</v>
      </c>
      <c r="K12" s="8">
        <f>Kluppierungsprotokoll!K12/$B$6</f>
        <v>2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15</v>
      </c>
      <c r="D13" s="8">
        <f>Kluppierungsprotokoll!D13/$B$6</f>
        <v>7</v>
      </c>
      <c r="E13" s="8">
        <f>Kluppierungsprotokoll!E13/$B$6</f>
        <v>0</v>
      </c>
      <c r="F13" s="8">
        <f>Kluppierungsprotokoll!F13/$B$6</f>
        <v>8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4</v>
      </c>
      <c r="J13" s="8">
        <f>Kluppierungsprotokoll!J13/$B$6</f>
        <v>1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15</v>
      </c>
      <c r="D14" s="8">
        <f>Kluppierungsprotokoll!D14/$B$6</f>
        <v>13</v>
      </c>
      <c r="E14" s="8">
        <f>Kluppierungsprotokoll!E14/$B$6</f>
        <v>0</v>
      </c>
      <c r="F14" s="8">
        <f>Kluppierungsprotokoll!F14/$B$6</f>
        <v>2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2</v>
      </c>
      <c r="J14" s="8">
        <f>Kluppierungsprotokoll!J14/$B$6</f>
        <v>1</v>
      </c>
      <c r="K14" s="8">
        <f>Kluppierungsprotokoll!K14/$B$6</f>
        <v>1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1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22</v>
      </c>
      <c r="D15" s="8">
        <f>Kluppierungsprotokoll!D15/$B$6</f>
        <v>7</v>
      </c>
      <c r="E15" s="8">
        <f>Kluppierungsprotokoll!E15/$B$6</f>
        <v>0</v>
      </c>
      <c r="F15" s="8">
        <f>Kluppierungsprotokoll!F15/$B$6</f>
        <v>8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11</v>
      </c>
      <c r="J15" s="8">
        <f>Kluppierungsprotokoll!J15/$B$6</f>
        <v>1</v>
      </c>
      <c r="K15" s="8">
        <f>Kluppierungsprotokoll!K15/$B$6</f>
        <v>3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22</v>
      </c>
      <c r="D16" s="8">
        <f>Kluppierungsprotokoll!D16/$B$6</f>
        <v>9</v>
      </c>
      <c r="E16" s="8">
        <f>Kluppierungsprotokoll!E16/$B$6</f>
        <v>0</v>
      </c>
      <c r="F16" s="8">
        <f>Kluppierungsprotokoll!F16/$B$6</f>
        <v>2</v>
      </c>
      <c r="G16" s="8">
        <f>Kluppierungsprotokoll!G16/$B$6</f>
        <v>0</v>
      </c>
      <c r="H16" s="8">
        <f>Kluppierungsprotokoll!H16/$B$6</f>
        <v>1</v>
      </c>
      <c r="I16" s="8">
        <f>Kluppierungsprotokoll!I16/$B$6</f>
        <v>8</v>
      </c>
      <c r="J16" s="8">
        <f>Kluppierungsprotokoll!J16/$B$6</f>
        <v>1</v>
      </c>
      <c r="K16" s="8">
        <f>Kluppierungsprotokoll!K16/$B$6</f>
        <v>1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15</v>
      </c>
      <c r="D17" s="8">
        <f>Kluppierungsprotokoll!D17/$B$6</f>
        <v>15</v>
      </c>
      <c r="E17" s="8">
        <f>Kluppierungsprotokoll!E17/$B$6</f>
        <v>0</v>
      </c>
      <c r="F17" s="8">
        <f>Kluppierungsprotokoll!F17/$B$6</f>
        <v>5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</v>
      </c>
      <c r="J17" s="8">
        <f>Kluppierungsprotokoll!J17/$B$6</f>
        <v>0</v>
      </c>
      <c r="K17" s="8">
        <f>Kluppierungsprotokoll!K17/$B$6</f>
        <v>6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18</v>
      </c>
      <c r="D18" s="8">
        <f>Kluppierungsprotokoll!D18/$B$6</f>
        <v>15</v>
      </c>
      <c r="E18" s="8">
        <f>Kluppierungsprotokoll!E18/$B$6</f>
        <v>0</v>
      </c>
      <c r="F18" s="8">
        <f>Kluppierungsprotokoll!F18/$B$6</f>
        <v>1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6</v>
      </c>
      <c r="J18" s="8">
        <f>Kluppierungsprotokoll!J18/$B$6</f>
        <v>1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10</v>
      </c>
      <c r="D19" s="8">
        <f>Kluppierungsprotokoll!D19/$B$6</f>
        <v>16</v>
      </c>
      <c r="E19" s="8">
        <f>Kluppierungsprotokoll!E19/$B$6</f>
        <v>0</v>
      </c>
      <c r="F19" s="8">
        <f>Kluppierungsprotokoll!F19/$B$6</f>
        <v>1</v>
      </c>
      <c r="G19" s="8">
        <f>Kluppierungsprotokoll!G19/$B$6</f>
        <v>0</v>
      </c>
      <c r="H19" s="8">
        <f>Kluppierungsprotokoll!H19/$B$6</f>
        <v>1</v>
      </c>
      <c r="I19" s="8">
        <f>Kluppierungsprotokoll!I19/$B$6</f>
        <v>4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10</v>
      </c>
      <c r="D20" s="8">
        <f>Kluppierungsprotokoll!D20/$B$6</f>
        <v>13</v>
      </c>
      <c r="E20" s="8">
        <f>Kluppierungsprotokoll!E20/$B$6</f>
        <v>0</v>
      </c>
      <c r="F20" s="8">
        <f>Kluppierungsprotokoll!F20/$B$6</f>
        <v>1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3</v>
      </c>
      <c r="J20" s="8">
        <f>Kluppierungsprotokoll!J20/$B$6</f>
        <v>0</v>
      </c>
      <c r="K20" s="8">
        <f>Kluppierungsprotokoll!K20/$B$6</f>
        <v>1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4</v>
      </c>
      <c r="D21" s="8">
        <f>Kluppierungsprotokoll!D21/$B$6</f>
        <v>5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2</v>
      </c>
      <c r="I21" s="8">
        <f>Kluppierungsprotokoll!I21/$B$6</f>
        <v>2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5</v>
      </c>
      <c r="D22" s="8">
        <f>Kluppierungsprotokoll!D22/$B$6</f>
        <v>4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1</v>
      </c>
      <c r="I22" s="8">
        <f>Kluppierungsprotokoll!I22/$B$6</f>
        <v>2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1</v>
      </c>
      <c r="D23" s="8">
        <f>Kluppierungsprotokoll!D23/$B$6</f>
        <v>4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1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2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1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1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1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1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7.6340701482231973E-2</v>
      </c>
      <c r="D11" s="8">
        <f>Kluppierungsprotokoll!D11*($A11/200)^2*PI()</f>
        <v>7.6340701482231973E-2</v>
      </c>
      <c r="E11" s="8">
        <f>Kluppierungsprotokoll!E11*($A11/200)^2*PI()</f>
        <v>0</v>
      </c>
      <c r="F11" s="8">
        <f>Kluppierungsprotokoll!F11*($A11/200)^2*PI()</f>
        <v>0.27991590543485056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0.12723450247038659</v>
      </c>
      <c r="J11" s="8">
        <f>Kluppierungsprotokoll!J11*($A11/200)^2*PI()</f>
        <v>2.5446900494077322E-2</v>
      </c>
      <c r="K11" s="8">
        <f>Kluppierungsprotokoll!K11*($A11/200)^2*PI()</f>
        <v>2.5446900494077322E-2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0.26609289775905548</v>
      </c>
      <c r="D12" s="8">
        <f>Kluppierungsprotokoll!D12*($A12/200)^2*PI()</f>
        <v>7.6026542216872994E-2</v>
      </c>
      <c r="E12" s="8">
        <f>Kluppierungsprotokoll!E12*($A12/200)^2*PI()</f>
        <v>0</v>
      </c>
      <c r="F12" s="8">
        <f>Kluppierungsprotokoll!F12*($A12/200)^2*PI()</f>
        <v>0.34211943997592847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0.15205308443374599</v>
      </c>
      <c r="J12" s="8">
        <f>Kluppierungsprotokoll!J12*($A12/200)^2*PI()</f>
        <v>0</v>
      </c>
      <c r="K12" s="8">
        <f>Kluppierungsprotokoll!K12*($A12/200)^2*PI()</f>
        <v>7.6026542216872994E-2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0.79639373768501254</v>
      </c>
      <c r="D13" s="8">
        <f>Kluppierungsprotokoll!D13*($A13/200)^2*PI()</f>
        <v>0.3716504109196726</v>
      </c>
      <c r="E13" s="8">
        <f>Kluppierungsprotokoll!E13*($A13/200)^2*PI()</f>
        <v>0</v>
      </c>
      <c r="F13" s="8">
        <f>Kluppierungsprotokoll!F13*($A13/200)^2*PI()</f>
        <v>0.4247433267653401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0.21237166338267005</v>
      </c>
      <c r="J13" s="8">
        <f>Kluppierungsprotokoll!J13*($A13/200)^2*PI()</f>
        <v>5.3092915845667513E-2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1.0602875205865552</v>
      </c>
      <c r="D14" s="8">
        <f>Kluppierungsprotokoll!D14*($A14/200)^2*PI()</f>
        <v>0.9189158511750144</v>
      </c>
      <c r="E14" s="8">
        <f>Kluppierungsprotokoll!E14*($A14/200)^2*PI()</f>
        <v>0</v>
      </c>
      <c r="F14" s="8">
        <f>Kluppierungsprotokoll!F14*($A14/200)^2*PI()</f>
        <v>0.1413716694115407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0.1413716694115407</v>
      </c>
      <c r="J14" s="8">
        <f>Kluppierungsprotokoll!J14*($A14/200)^2*PI()</f>
        <v>7.0685834705770348E-2</v>
      </c>
      <c r="K14" s="8">
        <f>Kluppierungsprotokoll!K14*($A14/200)^2*PI()</f>
        <v>7.0685834705770348E-2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7.0685834705770348E-2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1.9974246091523908</v>
      </c>
      <c r="D15" s="8">
        <f>Kluppierungsprotokoll!D15*($A15/200)^2*PI()</f>
        <v>0.6355441938212153</v>
      </c>
      <c r="E15" s="8">
        <f>Kluppierungsprotokoll!E15*($A15/200)^2*PI()</f>
        <v>0</v>
      </c>
      <c r="F15" s="8">
        <f>Kluppierungsprotokoll!F15*($A15/200)^2*PI()</f>
        <v>0.72633622150996036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0.99871230457619542</v>
      </c>
      <c r="J15" s="8">
        <f>Kluppierungsprotokoll!J15*($A15/200)^2*PI()</f>
        <v>9.0792027688745044E-2</v>
      </c>
      <c r="K15" s="8">
        <f>Kluppierungsprotokoll!K15*($A15/200)^2*PI()</f>
        <v>0.27237608306623512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2.4950528854810137</v>
      </c>
      <c r="D16" s="8">
        <f>Kluppierungsprotokoll!D16*($A16/200)^2*PI()</f>
        <v>1.0207034531513239</v>
      </c>
      <c r="E16" s="8">
        <f>Kluppierungsprotokoll!E16*($A16/200)^2*PI()</f>
        <v>0</v>
      </c>
      <c r="F16" s="8">
        <f>Kluppierungsprotokoll!F16*($A16/200)^2*PI()</f>
        <v>0.22682298958918307</v>
      </c>
      <c r="G16" s="8">
        <f>Kluppierungsprotokoll!G16*($A16/200)^2*PI()</f>
        <v>0</v>
      </c>
      <c r="H16" s="8">
        <f>Kluppierungsprotokoll!H16*($A16/200)^2*PI()</f>
        <v>0.11341149479459153</v>
      </c>
      <c r="I16" s="8">
        <f>Kluppierungsprotokoll!I16*($A16/200)^2*PI()</f>
        <v>0.90729195835673226</v>
      </c>
      <c r="J16" s="8">
        <f>Kluppierungsprotokoll!J16*($A16/200)^2*PI()</f>
        <v>0.11341149479459153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2.0781635403496477</v>
      </c>
      <c r="D17" s="8">
        <f>Kluppierungsprotokoll!D17*($A17/200)^2*PI()</f>
        <v>2.0781635403496477</v>
      </c>
      <c r="E17" s="8">
        <f>Kluppierungsprotokoll!E17*($A17/200)^2*PI()</f>
        <v>0</v>
      </c>
      <c r="F17" s="8">
        <f>Kluppierungsprotokoll!F17*($A17/200)^2*PI()</f>
        <v>0.69272118011654926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0.96980965216316906</v>
      </c>
      <c r="J17" s="8">
        <f>Kluppierungsprotokoll!J17*($A17/200)^2*PI()</f>
        <v>0</v>
      </c>
      <c r="K17" s="8">
        <f>Kluppierungsprotokoll!K17*($A17/200)^2*PI()</f>
        <v>0.83126541613985905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2.9914245247482012</v>
      </c>
      <c r="D18" s="8">
        <f>Kluppierungsprotokoll!D18*($A18/200)^2*PI()</f>
        <v>2.4928537706235012</v>
      </c>
      <c r="E18" s="8">
        <f>Kluppierungsprotokoll!E18*($A18/200)^2*PI()</f>
        <v>0</v>
      </c>
      <c r="F18" s="8">
        <f>Kluppierungsprotokoll!F18*($A18/200)^2*PI()</f>
        <v>0.16619025137490007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0.9971415082494004</v>
      </c>
      <c r="J18" s="8">
        <f>Kluppierungsprotokoll!J18*($A18/200)^2*PI()</f>
        <v>0.16619025137490007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1.9634954084936207</v>
      </c>
      <c r="D19" s="8">
        <f>Kluppierungsprotokoll!D19*($A19/200)^2*PI()</f>
        <v>3.1415926535897931</v>
      </c>
      <c r="E19" s="8">
        <f>Kluppierungsprotokoll!E19*($A19/200)^2*PI()</f>
        <v>0</v>
      </c>
      <c r="F19" s="8">
        <f>Kluppierungsprotokoll!F19*($A19/200)^2*PI()</f>
        <v>0.19634954084936207</v>
      </c>
      <c r="G19" s="8">
        <f>Kluppierungsprotokoll!G19*($A19/200)^2*PI()</f>
        <v>0</v>
      </c>
      <c r="H19" s="8">
        <f>Kluppierungsprotokoll!H19*($A19/200)^2*PI()</f>
        <v>0.19634954084936207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2.2902210444669593</v>
      </c>
      <c r="D20" s="8">
        <f>Kluppierungsprotokoll!D20*($A20/200)^2*PI()</f>
        <v>2.9772873578070471</v>
      </c>
      <c r="E20" s="8">
        <f>Kluppierungsprotokoll!E20*($A20/200)^2*PI()</f>
        <v>0</v>
      </c>
      <c r="F20" s="8">
        <f>Kluppierungsprotokoll!F20*($A20/200)^2*PI()</f>
        <v>0.22902210444669593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0.68706631334008772</v>
      </c>
      <c r="J20" s="8">
        <f>Kluppierungsprotokoll!J20*($A20/200)^2*PI()</f>
        <v>0</v>
      </c>
      <c r="K20" s="8">
        <f>Kluppierungsprotokoll!K20*($A20/200)^2*PI()</f>
        <v>0.22902210444669593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1.0568317686676063</v>
      </c>
      <c r="D21" s="8">
        <f>Kluppierungsprotokoll!D21*($A21/200)^2*PI()</f>
        <v>1.321039710834508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0.52841588433380315</v>
      </c>
      <c r="I21" s="8">
        <f>Kluppierungsprotokoll!I21*($A21/200)^2*PI()</f>
        <v>0.52841588433380315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1.5095352700498956</v>
      </c>
      <c r="D22" s="8">
        <f>Kluppierungsprotokoll!D22*($A22/200)^2*PI()</f>
        <v>1.2076282160399165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0.30190705400997914</v>
      </c>
      <c r="I22" s="8">
        <f>Kluppierungsprotokoll!I22*($A22/200)^2*PI()</f>
        <v>0.60381410801995827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0.34211943997592853</v>
      </c>
      <c r="D23" s="8">
        <f>Kluppierungsprotokoll!D23*($A23/200)^2*PI()</f>
        <v>1.3684777599037141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0.34211943997592853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0.76969020012949918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0.38484510006474959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0.43008403427644265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0.43008403427644265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0.4778362426110076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0.69397781717798523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18.92338334889812</v>
      </c>
      <c r="D53">
        <f t="shared" ref="D53:S53" si="0">SUM(D9:D51)</f>
        <v>18.885998396320403</v>
      </c>
      <c r="E53">
        <f t="shared" si="0"/>
        <v>0</v>
      </c>
      <c r="F53">
        <f t="shared" si="0"/>
        <v>3.4255926294743104</v>
      </c>
      <c r="G53">
        <f t="shared" si="0"/>
        <v>0</v>
      </c>
      <c r="H53">
        <f t="shared" si="0"/>
        <v>3.4689466080938494</v>
      </c>
      <c r="I53">
        <f t="shared" si="0"/>
        <v>7.1106808121351381</v>
      </c>
      <c r="J53">
        <f t="shared" si="0"/>
        <v>0.51961942490375179</v>
      </c>
      <c r="K53">
        <f t="shared" si="0"/>
        <v>1.6182343758641025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7.0685834705770348E-2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54.023141430395448</v>
      </c>
    </row>
    <row r="54" spans="1:20" x14ac:dyDescent="0.25">
      <c r="A54" t="s">
        <v>24</v>
      </c>
      <c r="B54" t="s">
        <v>26</v>
      </c>
      <c r="C54">
        <f>C53/$B$6</f>
        <v>18.92338334889812</v>
      </c>
      <c r="D54">
        <f t="shared" ref="D54:S54" si="1">D53/$B$6</f>
        <v>18.885998396320403</v>
      </c>
      <c r="E54">
        <f t="shared" si="1"/>
        <v>0</v>
      </c>
      <c r="F54">
        <f t="shared" si="1"/>
        <v>3.4255926294743104</v>
      </c>
      <c r="G54">
        <f t="shared" si="1"/>
        <v>0</v>
      </c>
      <c r="H54">
        <f t="shared" si="1"/>
        <v>3.4689466080938494</v>
      </c>
      <c r="I54">
        <f t="shared" si="1"/>
        <v>7.1106808121351381</v>
      </c>
      <c r="J54">
        <f t="shared" si="1"/>
        <v>0.51961942490375179</v>
      </c>
      <c r="K54">
        <f t="shared" si="1"/>
        <v>1.6182343758641025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7.0685834705770348E-2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54.023141430395448</v>
      </c>
    </row>
    <row r="55" spans="1:20" x14ac:dyDescent="0.25">
      <c r="A55" t="s">
        <v>24</v>
      </c>
      <c r="B55" t="s">
        <v>31</v>
      </c>
      <c r="C55">
        <f>C54/$T54</f>
        <v>0.35028291298608405</v>
      </c>
      <c r="D55">
        <f t="shared" ref="D55:S55" si="2">D54/$T54</f>
        <v>0.34959089561005113</v>
      </c>
      <c r="E55">
        <f t="shared" si="2"/>
        <v>0</v>
      </c>
      <c r="F55">
        <f t="shared" si="2"/>
        <v>6.3409726624060095E-2</v>
      </c>
      <c r="G55">
        <f t="shared" si="2"/>
        <v>0</v>
      </c>
      <c r="H55">
        <f t="shared" si="2"/>
        <v>6.4212234169375604E-2</v>
      </c>
      <c r="I55">
        <f t="shared" si="2"/>
        <v>0.13162286797587824</v>
      </c>
      <c r="J55">
        <f t="shared" si="2"/>
        <v>9.6184599996510835E-3</v>
      </c>
      <c r="K55">
        <f t="shared" si="2"/>
        <v>2.9954466419711442E-2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1.3084362151883275E-3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0.60000000000000009</v>
      </c>
      <c r="D11" s="8">
        <f>Kluppierungsprotokoll!D11*$B11</f>
        <v>0.60000000000000009</v>
      </c>
      <c r="E11" s="8">
        <f>Kluppierungsprotokoll!E11*$B11</f>
        <v>0</v>
      </c>
      <c r="F11" s="8">
        <f>Kluppierungsprotokoll!F11*$B11</f>
        <v>2.2000000000000002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</v>
      </c>
      <c r="J11" s="8">
        <f>Kluppierungsprotokoll!J11*$B11</f>
        <v>0.2</v>
      </c>
      <c r="K11" s="8">
        <f>Kluppierungsprotokoll!K11*$B11</f>
        <v>0.2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2.1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2.6999999999999997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1.2</v>
      </c>
      <c r="J12" s="8">
        <f>Kluppierungsprotokoll!J12*$B12</f>
        <v>0</v>
      </c>
      <c r="K12" s="8">
        <f>Kluppierungsprotokoll!K12*$B12</f>
        <v>0.6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7.5</v>
      </c>
      <c r="D13" s="8">
        <f>Kluppierungsprotokoll!D13*$B13</f>
        <v>3.5</v>
      </c>
      <c r="E13" s="8">
        <f>Kluppierungsprotokoll!E13*$B13</f>
        <v>0</v>
      </c>
      <c r="F13" s="8">
        <f>Kluppierungsprotokoll!F13*$B13</f>
        <v>4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</v>
      </c>
      <c r="J13" s="8">
        <f>Kluppierungsprotokoll!J13*$B13</f>
        <v>0.5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10.5</v>
      </c>
      <c r="D14" s="8">
        <f>Kluppierungsprotokoll!D14*$B14</f>
        <v>9.1</v>
      </c>
      <c r="E14" s="8">
        <f>Kluppierungsprotokoll!E14*$B14</f>
        <v>0</v>
      </c>
      <c r="F14" s="8">
        <f>Kluppierungsprotokoll!F14*$B14</f>
        <v>1.4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1.4</v>
      </c>
      <c r="J14" s="8">
        <f>Kluppierungsprotokoll!J14*$B14</f>
        <v>0.7</v>
      </c>
      <c r="K14" s="8">
        <f>Kluppierungsprotokoll!K14*$B14</f>
        <v>0.7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0.7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19.8</v>
      </c>
      <c r="D15" s="8">
        <f>Kluppierungsprotokoll!D15*$B15</f>
        <v>6.3</v>
      </c>
      <c r="E15" s="8">
        <f>Kluppierungsprotokoll!E15*$B15</f>
        <v>0</v>
      </c>
      <c r="F15" s="8">
        <f>Kluppierungsprotokoll!F15*$B15</f>
        <v>7.2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9.9</v>
      </c>
      <c r="J15" s="8">
        <f>Kluppierungsprotokoll!J15*$B15</f>
        <v>0.9</v>
      </c>
      <c r="K15" s="8">
        <f>Kluppierungsprotokoll!K15*$B15</f>
        <v>2.7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26.4</v>
      </c>
      <c r="D16" s="8">
        <f>Kluppierungsprotokoll!D16*$B16</f>
        <v>10.799999999999999</v>
      </c>
      <c r="E16" s="8">
        <f>Kluppierungsprotokoll!E16*$B16</f>
        <v>0</v>
      </c>
      <c r="F16" s="8">
        <f>Kluppierungsprotokoll!F16*$B16</f>
        <v>2.4</v>
      </c>
      <c r="G16" s="8">
        <f>Kluppierungsprotokoll!G16*$B16</f>
        <v>0</v>
      </c>
      <c r="H16" s="8">
        <f>Kluppierungsprotokoll!H16*$B16</f>
        <v>1.2</v>
      </c>
      <c r="I16" s="8">
        <f>Kluppierungsprotokoll!I16*$B16</f>
        <v>9.6</v>
      </c>
      <c r="J16" s="8">
        <f>Kluppierungsprotokoll!J16*$B16</f>
        <v>1.2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22.5</v>
      </c>
      <c r="D17" s="8">
        <f>Kluppierungsprotokoll!D17*$B17</f>
        <v>22.5</v>
      </c>
      <c r="E17" s="8">
        <f>Kluppierungsprotokoll!E17*$B17</f>
        <v>0</v>
      </c>
      <c r="F17" s="8">
        <f>Kluppierungsprotokoll!F17*$B17</f>
        <v>7.5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10.5</v>
      </c>
      <c r="J17" s="8">
        <f>Kluppierungsprotokoll!J17*$B17</f>
        <v>0</v>
      </c>
      <c r="K17" s="8">
        <f>Kluppierungsprotokoll!K17*$B17</f>
        <v>9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32.4</v>
      </c>
      <c r="D18" s="8">
        <f>Kluppierungsprotokoll!D18*$B18</f>
        <v>27</v>
      </c>
      <c r="E18" s="8">
        <f>Kluppierungsprotokoll!E18*$B18</f>
        <v>0</v>
      </c>
      <c r="F18" s="8">
        <f>Kluppierungsprotokoll!F18*$B18</f>
        <v>1.8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1.8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22</v>
      </c>
      <c r="D19" s="8">
        <f>Kluppierungsprotokoll!D19*$B19</f>
        <v>35.200000000000003</v>
      </c>
      <c r="E19" s="8">
        <f>Kluppierungsprotokoll!E19*$B19</f>
        <v>0</v>
      </c>
      <c r="F19" s="8">
        <f>Kluppierungsprotokoll!F19*$B19</f>
        <v>2.2000000000000002</v>
      </c>
      <c r="G19" s="8">
        <f>Kluppierungsprotokoll!G19*$B19</f>
        <v>0</v>
      </c>
      <c r="H19" s="8">
        <f>Kluppierungsprotokoll!H19*$B19</f>
        <v>2.2000000000000002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26</v>
      </c>
      <c r="D20" s="8">
        <f>Kluppierungsprotokoll!D20*$B20</f>
        <v>33.800000000000004</v>
      </c>
      <c r="E20" s="8">
        <f>Kluppierungsprotokoll!E20*$B20</f>
        <v>0</v>
      </c>
      <c r="F20" s="8">
        <f>Kluppierungsprotokoll!F20*$B20</f>
        <v>2.6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7.8000000000000007</v>
      </c>
      <c r="J20" s="8">
        <f>Kluppierungsprotokoll!J20*$B20</f>
        <v>0</v>
      </c>
      <c r="K20" s="8">
        <f>Kluppierungsprotokoll!K20*$B20</f>
        <v>2.6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12</v>
      </c>
      <c r="D21" s="8">
        <f>Kluppierungsprotokoll!D21*$B21</f>
        <v>15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6</v>
      </c>
      <c r="I21" s="8">
        <f>Kluppierungsprotokoll!I21*$B21</f>
        <v>6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17</v>
      </c>
      <c r="D22" s="8">
        <f>Kluppierungsprotokoll!D22*$B22</f>
        <v>13.6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3.4</v>
      </c>
      <c r="I22" s="8">
        <f>Kluppierungsprotokoll!I22*$B22</f>
        <v>6.8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3.9</v>
      </c>
      <c r="D23" s="8">
        <f>Kluppierungsprotokoll!D23*$B23</f>
        <v>15.6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3.9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8.8000000000000007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4.4000000000000004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4.9000000000000004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4.9000000000000004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5.4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7.9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202.70000000000002</v>
      </c>
      <c r="D53">
        <f t="shared" ref="D53:S53" si="0">SUM(D9:D51)</f>
        <v>207.3</v>
      </c>
      <c r="E53">
        <f t="shared" si="0"/>
        <v>0</v>
      </c>
      <c r="F53">
        <f t="shared" si="0"/>
        <v>34</v>
      </c>
      <c r="G53">
        <f t="shared" si="0"/>
        <v>0</v>
      </c>
      <c r="H53">
        <f t="shared" si="0"/>
        <v>39.299999999999997</v>
      </c>
      <c r="I53">
        <f t="shared" si="0"/>
        <v>75.8</v>
      </c>
      <c r="J53">
        <f t="shared" si="0"/>
        <v>5.3</v>
      </c>
      <c r="K53">
        <f t="shared" si="0"/>
        <v>17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0.7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582.1</v>
      </c>
    </row>
    <row r="54" spans="1:20" x14ac:dyDescent="0.25">
      <c r="A54" t="s">
        <v>25</v>
      </c>
      <c r="B54" t="s">
        <v>26</v>
      </c>
      <c r="C54">
        <f>C53/$B$6</f>
        <v>202.70000000000002</v>
      </c>
      <c r="D54">
        <f t="shared" ref="D54:S54" si="1">D53/$B$6</f>
        <v>207.3</v>
      </c>
      <c r="E54">
        <f t="shared" si="1"/>
        <v>0</v>
      </c>
      <c r="F54">
        <f t="shared" si="1"/>
        <v>34</v>
      </c>
      <c r="G54">
        <f t="shared" si="1"/>
        <v>0</v>
      </c>
      <c r="H54">
        <f t="shared" si="1"/>
        <v>39.299999999999997</v>
      </c>
      <c r="I54">
        <f t="shared" si="1"/>
        <v>75.8</v>
      </c>
      <c r="J54">
        <f t="shared" si="1"/>
        <v>5.3</v>
      </c>
      <c r="K54">
        <f t="shared" si="1"/>
        <v>17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0.7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582.1</v>
      </c>
    </row>
    <row r="55" spans="1:20" x14ac:dyDescent="0.25">
      <c r="A55" t="s">
        <v>25</v>
      </c>
      <c r="B55" t="s">
        <v>31</v>
      </c>
      <c r="C55">
        <f>C54/$T54</f>
        <v>0.34822195499055147</v>
      </c>
      <c r="D55">
        <f t="shared" ref="D55:S55" si="2">D54/$T54</f>
        <v>0.35612437725476725</v>
      </c>
      <c r="E55">
        <f t="shared" si="2"/>
        <v>0</v>
      </c>
      <c r="F55">
        <f t="shared" si="2"/>
        <v>5.8409208039855692E-2</v>
      </c>
      <c r="G55">
        <f t="shared" si="2"/>
        <v>0</v>
      </c>
      <c r="H55">
        <f t="shared" si="2"/>
        <v>6.7514172822539076E-2</v>
      </c>
      <c r="I55">
        <f t="shared" si="2"/>
        <v>0.13021817557120768</v>
      </c>
      <c r="J55">
        <f t="shared" si="2"/>
        <v>9.104964782683387E-3</v>
      </c>
      <c r="K55">
        <f t="shared" si="2"/>
        <v>2.9204604019927846E-2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1.2025425184676172E-3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2026-07-24T08:07:44Z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