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0200 Forêts\0235 For_prot\0235 01 Planif_strat\K-Placette témoin\SuisseNais\"/>
    </mc:Choice>
  </mc:AlternateContent>
  <bookViews>
    <workbookView xWindow="0" yWindow="0" windowWidth="28800" windowHeight="13590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L55" i="2"/>
  <c r="M55" i="2"/>
  <c r="N55" i="2"/>
  <c r="O55" i="2"/>
  <c r="P55" i="2"/>
  <c r="F28" i="6" l="1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14" i="5" l="1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B31" i="5"/>
  <c r="A31" i="5"/>
  <c r="B30" i="5"/>
  <c r="A30" i="5"/>
  <c r="C30" i="5" s="1"/>
  <c r="B29" i="5"/>
  <c r="A29" i="5"/>
  <c r="B28" i="5"/>
  <c r="A28" i="5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M54" i="2"/>
  <c r="N54" i="2"/>
  <c r="O54" i="2"/>
  <c r="P54" i="2"/>
  <c r="C54" i="2"/>
  <c r="C55" i="2" s="1"/>
  <c r="Q55" i="2" l="1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<sst xmlns="http://schemas.openxmlformats.org/spreadsheetml/2006/main" count="141" uniqueCount="48">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</sst>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B24" sqref="B24"/>
    </sheetView>
  </sheetViews>
  <sheetFormatPr baseColWidth="10" defaultColWidth="11" defaultRowHeight="15.75" x14ac:dyDescent="0.25"/>
  <cols>
    <col min="1" max="1" width="17.87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35">
      <c r="A1" s="12" t="s">
        <v>19</v>
      </c>
    </row>
    <row r="3" spans="1:16" x14ac:dyDescent="0.25">
      <c r="A3" s="14" t="s">
        <v>15</v>
      </c>
      <c r="B3" s="31" t="s">
        <v>47</v>
      </c>
    </row>
    <row r="4" spans="1:16" x14ac:dyDescent="0.25">
      <c r="A4" s="14" t="s">
        <v>16</v>
      </c>
      <c r="B4" s="31" t="s">
        <v>47</v>
      </c>
    </row>
    <row r="5" spans="1:16" x14ac:dyDescent="0.25">
      <c r="A5" s="14" t="s">
        <v>17</v>
      </c>
      <c r="B5" s="31" t="s">
        <v>47</v>
      </c>
    </row>
    <row r="6" spans="1:16" x14ac:dyDescent="0.25">
      <c r="A6" s="14" t="s">
        <v>18</v>
      </c>
      <c r="B6" s="11">
        <v>1</v>
      </c>
      <c r="C6" s="14" t="s">
        <v>0</v>
      </c>
    </row>
    <row r="8" spans="1:16" ht="47.25" x14ac:dyDescent="0.2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25">
      <c r="A9" s="28">
        <v>18</v>
      </c>
      <c r="B9" s="28">
        <v>0.1</v>
      </c>
      <c r="C9" s="28"/>
      <c r="D9" s="28">
        <v>10</v>
      </c>
      <c r="E9" s="28"/>
      <c r="F9" s="28"/>
      <c r="G9" s="28">
        <v>3</v>
      </c>
      <c r="H9" s="28">
        <v>4</v>
      </c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29">
        <v>22</v>
      </c>
      <c r="B10" s="29"/>
      <c r="C10" s="29"/>
      <c r="D10" s="29">
        <v>4</v>
      </c>
      <c r="E10" s="29"/>
      <c r="F10" s="29"/>
      <c r="G10" s="29">
        <v>1</v>
      </c>
      <c r="H10" s="29">
        <v>1</v>
      </c>
      <c r="I10" s="29"/>
      <c r="J10" s="29"/>
      <c r="K10" s="29"/>
      <c r="L10" s="29"/>
      <c r="M10" s="29"/>
      <c r="N10" s="29"/>
      <c r="O10" s="29"/>
      <c r="P10" s="29"/>
    </row>
    <row r="11" spans="1:16" x14ac:dyDescent="0.25">
      <c r="A11" s="29">
        <v>26</v>
      </c>
      <c r="B11" s="29"/>
      <c r="C11" s="29"/>
      <c r="D11" s="29"/>
      <c r="E11" s="29"/>
      <c r="F11" s="29"/>
      <c r="G11" s="29">
        <v>1</v>
      </c>
      <c r="H11" s="29"/>
      <c r="I11" s="29"/>
      <c r="J11" s="29"/>
      <c r="K11" s="29"/>
      <c r="L11" s="29"/>
      <c r="M11" s="29"/>
      <c r="N11" s="29"/>
      <c r="O11" s="29"/>
      <c r="P11" s="29"/>
    </row>
    <row r="12" spans="1:16" x14ac:dyDescent="0.25">
      <c r="A12" s="29">
        <v>30</v>
      </c>
      <c r="B12" s="29">
        <v>1</v>
      </c>
      <c r="C12" s="29"/>
      <c r="D12" s="29">
        <v>2</v>
      </c>
      <c r="E12" s="29"/>
      <c r="F12" s="29"/>
      <c r="G12" s="29"/>
      <c r="H12" s="29">
        <v>1</v>
      </c>
      <c r="I12" s="29"/>
      <c r="J12" s="29">
        <v>1</v>
      </c>
      <c r="K12" s="29"/>
      <c r="L12" s="29"/>
      <c r="M12" s="29"/>
      <c r="N12" s="29"/>
      <c r="O12" s="29"/>
      <c r="P12" s="29"/>
    </row>
    <row r="13" spans="1:16" x14ac:dyDescent="0.25">
      <c r="A13" s="29">
        <v>34</v>
      </c>
      <c r="B13" s="29">
        <v>2</v>
      </c>
      <c r="C13" s="29"/>
      <c r="D13" s="29">
        <v>0</v>
      </c>
      <c r="E13" s="29"/>
      <c r="F13" s="29"/>
      <c r="G13" s="29"/>
      <c r="H13" s="29">
        <v>7</v>
      </c>
      <c r="I13" s="29"/>
      <c r="J13" s="29">
        <v>1</v>
      </c>
      <c r="K13" s="29"/>
      <c r="L13" s="29"/>
      <c r="M13" s="29"/>
      <c r="N13" s="29"/>
      <c r="O13" s="29"/>
      <c r="P13" s="29"/>
    </row>
    <row r="14" spans="1:16" x14ac:dyDescent="0.25">
      <c r="A14" s="29">
        <v>38</v>
      </c>
      <c r="B14" s="29"/>
      <c r="C14" s="29"/>
      <c r="D14" s="29">
        <v>0</v>
      </c>
      <c r="E14" s="29"/>
      <c r="F14" s="29"/>
      <c r="G14" s="29">
        <v>2</v>
      </c>
      <c r="H14" s="29">
        <v>4</v>
      </c>
      <c r="I14" s="29"/>
      <c r="J14" s="29"/>
      <c r="K14" s="29"/>
      <c r="L14" s="29"/>
      <c r="M14" s="29"/>
      <c r="N14" s="29"/>
      <c r="O14" s="29"/>
      <c r="P14" s="29"/>
    </row>
    <row r="15" spans="1:16" x14ac:dyDescent="0.25">
      <c r="A15" s="29">
        <v>42</v>
      </c>
      <c r="B15" s="29">
        <v>2</v>
      </c>
      <c r="C15" s="29"/>
      <c r="D15" s="29">
        <v>2</v>
      </c>
      <c r="E15" s="29"/>
      <c r="F15" s="29"/>
      <c r="G15" s="29"/>
      <c r="H15" s="29">
        <v>6</v>
      </c>
      <c r="I15" s="29"/>
      <c r="J15" s="29">
        <v>1</v>
      </c>
      <c r="K15" s="29"/>
      <c r="L15" s="29"/>
      <c r="M15" s="29"/>
      <c r="N15" s="29"/>
      <c r="O15" s="29"/>
      <c r="P15" s="29"/>
    </row>
    <row r="16" spans="1:16" x14ac:dyDescent="0.25">
      <c r="A16" s="29">
        <v>46</v>
      </c>
      <c r="B16" s="29">
        <v>2</v>
      </c>
      <c r="C16" s="29"/>
      <c r="D16" s="29">
        <v>0</v>
      </c>
      <c r="E16" s="29"/>
      <c r="F16" s="29"/>
      <c r="G16" s="29"/>
      <c r="H16" s="29">
        <v>8</v>
      </c>
      <c r="I16" s="29"/>
      <c r="J16" s="29">
        <v>1</v>
      </c>
      <c r="K16" s="29"/>
      <c r="L16" s="29"/>
      <c r="M16" s="29"/>
      <c r="N16" s="29"/>
      <c r="O16" s="29"/>
      <c r="P16" s="29"/>
    </row>
    <row r="17" spans="1:16" x14ac:dyDescent="0.25">
      <c r="A17" s="29">
        <v>50</v>
      </c>
      <c r="B17" s="29">
        <v>3</v>
      </c>
      <c r="C17" s="29"/>
      <c r="D17" s="29">
        <v>1</v>
      </c>
      <c r="E17" s="29"/>
      <c r="F17" s="29"/>
      <c r="G17" s="29">
        <v>1</v>
      </c>
      <c r="H17" s="29">
        <v>2</v>
      </c>
      <c r="I17" s="29"/>
      <c r="J17" s="29"/>
      <c r="K17" s="29"/>
      <c r="L17" s="29"/>
      <c r="M17" s="29"/>
      <c r="N17" s="29"/>
      <c r="O17" s="29"/>
      <c r="P17" s="29"/>
    </row>
    <row r="18" spans="1:16" x14ac:dyDescent="0.25">
      <c r="A18" s="29">
        <v>54</v>
      </c>
      <c r="B18" s="29">
        <v>3</v>
      </c>
      <c r="C18" s="29"/>
      <c r="D18" s="29">
        <v>2</v>
      </c>
      <c r="E18" s="29"/>
      <c r="F18" s="29"/>
      <c r="G18" s="29">
        <v>1</v>
      </c>
      <c r="H18" s="29">
        <v>1</v>
      </c>
      <c r="I18" s="29">
        <v>1</v>
      </c>
      <c r="J18" s="29">
        <v>1</v>
      </c>
      <c r="K18" s="29"/>
      <c r="L18" s="29"/>
      <c r="M18" s="29"/>
      <c r="N18" s="29"/>
      <c r="O18" s="29"/>
      <c r="P18" s="29"/>
    </row>
    <row r="19" spans="1:16" x14ac:dyDescent="0.25">
      <c r="A19" s="29">
        <v>58</v>
      </c>
      <c r="B19" s="29">
        <v>4</v>
      </c>
      <c r="C19" s="29"/>
      <c r="D19" s="29">
        <v>2</v>
      </c>
      <c r="E19" s="29"/>
      <c r="F19" s="29"/>
      <c r="G19" s="29"/>
      <c r="H19" s="29">
        <v>1</v>
      </c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A20" s="29">
        <v>62</v>
      </c>
      <c r="B20" s="29"/>
      <c r="C20" s="29"/>
      <c r="D20" s="29">
        <v>0</v>
      </c>
      <c r="E20" s="29"/>
      <c r="F20" s="29"/>
      <c r="G20" s="29">
        <v>1</v>
      </c>
      <c r="H20" s="29">
        <v>1</v>
      </c>
      <c r="I20" s="29"/>
      <c r="J20" s="29">
        <v>1</v>
      </c>
      <c r="K20" s="29"/>
      <c r="L20" s="29"/>
      <c r="M20" s="29"/>
      <c r="N20" s="29"/>
      <c r="O20" s="29"/>
      <c r="P20" s="29"/>
    </row>
    <row r="21" spans="1:16" x14ac:dyDescent="0.25">
      <c r="A21" s="29">
        <v>66</v>
      </c>
      <c r="B21" s="29"/>
      <c r="C21" s="29"/>
      <c r="D21" s="29">
        <v>0</v>
      </c>
      <c r="E21" s="29"/>
      <c r="F21" s="29"/>
      <c r="G21" s="29">
        <v>3</v>
      </c>
      <c r="H21" s="29">
        <v>1</v>
      </c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9">
        <v>70</v>
      </c>
      <c r="B22" s="29">
        <v>6</v>
      </c>
      <c r="C22" s="29"/>
      <c r="D22" s="29">
        <v>1</v>
      </c>
      <c r="E22" s="29"/>
      <c r="F22" s="29"/>
      <c r="G22" s="29">
        <v>1</v>
      </c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9">
        <v>74</v>
      </c>
      <c r="B23" s="29">
        <v>6</v>
      </c>
      <c r="C23" s="29"/>
      <c r="D23" s="29">
        <v>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9">
        <v>78</v>
      </c>
      <c r="B24" s="29"/>
      <c r="C24" s="29"/>
      <c r="D24" s="29"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9">
        <v>82</v>
      </c>
      <c r="B25" s="29"/>
      <c r="C25" s="29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2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25">
      <c r="A54" s="19" t="s">
        <v>21</v>
      </c>
      <c r="B54" s="19" t="s">
        <v>23</v>
      </c>
      <c r="C54" s="13">
        <f>SUM(C9:C51)</f>
        <v>0</v>
      </c>
      <c r="D54" s="13">
        <f t="shared" ref="D54:P54" si="0">SUM(D9:D51)</f>
        <v>25</v>
      </c>
      <c r="E54" s="13">
        <f t="shared" si="0"/>
        <v>0</v>
      </c>
      <c r="F54" s="13">
        <f t="shared" ref="F54" si="1">SUM(F9:F51)</f>
        <v>0</v>
      </c>
      <c r="G54" s="13">
        <f t="shared" si="0"/>
        <v>14</v>
      </c>
      <c r="H54" s="13">
        <f t="shared" si="0"/>
        <v>37</v>
      </c>
      <c r="I54" s="13">
        <f t="shared" si="0"/>
        <v>1</v>
      </c>
      <c r="J54" s="13">
        <f t="shared" si="0"/>
        <v>6</v>
      </c>
      <c r="K54" s="13">
        <f t="shared" si="0"/>
        <v>0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0</v>
      </c>
      <c r="Q54" s="19">
        <f>SUM(C54:P54)</f>
        <v>83</v>
      </c>
      <c r="R54" s="19" t="s">
        <v>35</v>
      </c>
    </row>
    <row r="55" spans="1:18" x14ac:dyDescent="0.25">
      <c r="A55" s="18"/>
      <c r="B55" s="18" t="s">
        <v>26</v>
      </c>
      <c r="C55" s="20">
        <f>ROUND(C54/$B$6, 1)</f>
        <v>0</v>
      </c>
      <c r="D55" s="20">
        <f t="shared" ref="D55:P55" si="2">ROUND(D54/$B$6, 1)</f>
        <v>25</v>
      </c>
      <c r="E55" s="20">
        <f t="shared" si="2"/>
        <v>0</v>
      </c>
      <c r="F55" s="20">
        <f t="shared" si="2"/>
        <v>0</v>
      </c>
      <c r="G55" s="20">
        <f t="shared" si="2"/>
        <v>14</v>
      </c>
      <c r="H55" s="20">
        <f t="shared" si="2"/>
        <v>37</v>
      </c>
      <c r="I55" s="20">
        <f t="shared" si="2"/>
        <v>1</v>
      </c>
      <c r="J55" s="20">
        <f t="shared" si="2"/>
        <v>6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1">
        <f>ROUND(SUM(C55:P55),0)</f>
        <v>83</v>
      </c>
      <c r="R55" s="18" t="s">
        <v>36</v>
      </c>
    </row>
    <row r="56" spans="1:18" ht="18" x14ac:dyDescent="0.25">
      <c r="A56" s="19" t="s">
        <v>40</v>
      </c>
      <c r="B56" s="19" t="s">
        <v>23</v>
      </c>
      <c r="C56" s="22">
        <f>ROUND('Berechnungen Grundflaeche'!C53, 2)</f>
        <v>0</v>
      </c>
      <c r="D56" s="22">
        <f>ROUND('Berechnungen Grundflaeche'!D53, 2)</f>
        <v>2.82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2.5299999999999998</v>
      </c>
      <c r="H56" s="22">
        <f>ROUND('Berechnungen Grundflaeche'!H53, 2)</f>
        <v>4.99</v>
      </c>
      <c r="I56" s="22">
        <f>ROUND('Berechnungen Grundflaeche'!I53, 2)</f>
        <v>0.23</v>
      </c>
      <c r="J56" s="22">
        <f>ROUND('Berechnungen Grundflaeche'!J53, 2)</f>
        <v>1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11.6</v>
      </c>
      <c r="R56" s="19" t="s">
        <v>41</v>
      </c>
    </row>
    <row r="57" spans="1:18" ht="18" x14ac:dyDescent="0.25">
      <c r="A57" s="19"/>
      <c r="B57" s="19" t="s">
        <v>26</v>
      </c>
      <c r="C57" s="22">
        <f>ROUND('Berechnungen Grundflaeche'!C54, 2)</f>
        <v>0</v>
      </c>
      <c r="D57" s="22">
        <f>ROUND('Berechnungen Grundflaeche'!D54, 2)</f>
        <v>2.82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2.5299999999999998</v>
      </c>
      <c r="H57" s="22">
        <f>ROUND('Berechnungen Grundflaeche'!H54, 2)</f>
        <v>4.99</v>
      </c>
      <c r="I57" s="22">
        <f>ROUND('Berechnungen Grundflaeche'!I54, 2)</f>
        <v>0.23</v>
      </c>
      <c r="J57" s="22">
        <f>ROUND('Berechnungen Grundflaeche'!J54, 2)</f>
        <v>1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11.6</v>
      </c>
      <c r="R57" s="19" t="s">
        <v>42</v>
      </c>
    </row>
    <row r="58" spans="1:18" x14ac:dyDescent="0.25">
      <c r="A58" s="18"/>
      <c r="B58" s="18" t="s">
        <v>27</v>
      </c>
      <c r="C58" s="24">
        <f>ROUND(100 * 'Berechnungen Grundflaeche'!C55,0)</f>
        <v>0</v>
      </c>
      <c r="D58" s="24">
        <f>ROUND(100 * 'Berechnungen Grundflaeche'!D55,0)</f>
        <v>24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22</v>
      </c>
      <c r="H58" s="24">
        <f>ROUND(100 * 'Berechnungen Grundflaeche'!H55,0)</f>
        <v>43</v>
      </c>
      <c r="I58" s="24">
        <f>ROUND(100 * 'Berechnungen Grundflaeche'!I55,0)</f>
        <v>2</v>
      </c>
      <c r="J58" s="24">
        <f>ROUND(100 * 'Berechnungen Grundflaeche'!J55,0)</f>
        <v>9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25">
      <c r="A59" s="19" t="s">
        <v>46</v>
      </c>
      <c r="B59" s="19" t="s">
        <v>23</v>
      </c>
      <c r="C59" s="26">
        <f>ROUND('Berechnungen Vorrat'!C53, 1)</f>
        <v>0</v>
      </c>
      <c r="D59" s="26">
        <f>ROUND('Berechnungen Vorrat'!D53, 1)</f>
        <v>36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12.3</v>
      </c>
      <c r="H59" s="26">
        <f>ROUND('Berechnungen Vorrat'!H53, 1)</f>
        <v>56.4</v>
      </c>
      <c r="I59" s="26">
        <f>ROUND('Berechnungen Vorrat'!I53, 1)</f>
        <v>3</v>
      </c>
      <c r="J59" s="26">
        <f>ROUND('Berechnungen Vorrat'!J53, 1)</f>
        <v>10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118</v>
      </c>
      <c r="R59" s="19" t="s">
        <v>37</v>
      </c>
    </row>
    <row r="60" spans="1:18" x14ac:dyDescent="0.25">
      <c r="A60" s="19"/>
      <c r="B60" s="19" t="s">
        <v>26</v>
      </c>
      <c r="C60" s="26">
        <f>ROUND('Berechnungen Vorrat'!C54, 1)</f>
        <v>0</v>
      </c>
      <c r="D60" s="26">
        <f>ROUND('Berechnungen Vorrat'!D54, 1)</f>
        <v>36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12.3</v>
      </c>
      <c r="H60" s="26">
        <f>ROUND('Berechnungen Vorrat'!H54, 1)</f>
        <v>56.4</v>
      </c>
      <c r="I60" s="26">
        <f>ROUND('Berechnungen Vorrat'!I54, 1)</f>
        <v>3</v>
      </c>
      <c r="J60" s="26">
        <f>ROUND('Berechnungen Vorrat'!J54, 1)</f>
        <v>10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118</v>
      </c>
      <c r="R60" s="19" t="s">
        <v>38</v>
      </c>
    </row>
    <row r="61" spans="1:18" x14ac:dyDescent="0.25">
      <c r="A61" s="18"/>
      <c r="B61" s="18" t="s">
        <v>27</v>
      </c>
      <c r="C61" s="24">
        <f>ROUND(100 * 'Berechnungen Vorrat'!C55, 0)</f>
        <v>0</v>
      </c>
      <c r="D61" s="24">
        <f>ROUND(100 * 'Berechnungen Vorrat'!D55, 0)</f>
        <v>31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10</v>
      </c>
      <c r="H61" s="24">
        <f>ROUND(100 * 'Berechnungen Vorrat'!H55, 0)</f>
        <v>48</v>
      </c>
      <c r="I61" s="24">
        <f>ROUND(100 * 'Berechnungen Vorrat'!I55, 0)</f>
        <v>3</v>
      </c>
      <c r="J61" s="24">
        <f>ROUND(100 * 'Berechnungen Vorrat'!J55, 0)</f>
        <v>8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28</v>
      </c>
    </row>
    <row r="2" spans="1:16" x14ac:dyDescent="0.25">
      <c r="A2" s="10" t="s">
        <v>34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1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10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3</v>
      </c>
      <c r="H9" s="7">
        <f>Kluppierungsprotokoll!H9/$B$6</f>
        <v>4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25">
      <c r="A10" s="8">
        <f>Kluppierungsprotokoll!A10</f>
        <v>22</v>
      </c>
      <c r="B10" s="8">
        <f>Kluppierungsprotokoll!B10</f>
        <v>0</v>
      </c>
      <c r="C10" s="8">
        <f>Kluppierungsprotokoll!C10/$B$6</f>
        <v>0</v>
      </c>
      <c r="D10" s="8">
        <f>Kluppierungsprotokoll!D10/$B$6</f>
        <v>4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1</v>
      </c>
      <c r="H10" s="8">
        <f>Kluppierungsprotokoll!H10/$B$6</f>
        <v>1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25">
      <c r="A11" s="8">
        <f>Kluppierungsprotokoll!A11</f>
        <v>26</v>
      </c>
      <c r="B11" s="8">
        <f>Kluppierungsprotokoll!B11</f>
        <v>0</v>
      </c>
      <c r="C11" s="8">
        <f>Kluppierungsprotokoll!C11/$B$6</f>
        <v>0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1</v>
      </c>
      <c r="H11" s="8">
        <f>Kluppierungsprotokoll!H11/$B$6</f>
        <v>0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25">
      <c r="A12" s="8">
        <f>Kluppierungsprotokoll!A12</f>
        <v>30</v>
      </c>
      <c r="B12" s="8">
        <f>Kluppierungsprotokoll!B12</f>
        <v>1</v>
      </c>
      <c r="C12" s="8">
        <f>Kluppierungsprotokoll!C12/$B$6</f>
        <v>0</v>
      </c>
      <c r="D12" s="8">
        <f>Kluppierungsprotokoll!D12/$B$6</f>
        <v>2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1</v>
      </c>
      <c r="I12" s="8">
        <f>Kluppierungsprotokoll!I12/$B$6</f>
        <v>0</v>
      </c>
      <c r="J12" s="8">
        <f>Kluppierungsprotokoll!J12/$B$6</f>
        <v>1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25">
      <c r="A13" s="8">
        <f>Kluppierungsprotokoll!A13</f>
        <v>34</v>
      </c>
      <c r="B13" s="8">
        <f>Kluppierungsprotokoll!B13</f>
        <v>2</v>
      </c>
      <c r="C13" s="8">
        <f>Kluppierungsprotokoll!C13/$B$6</f>
        <v>0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7</v>
      </c>
      <c r="I13" s="8">
        <f>Kluppierungsprotokoll!I13/$B$6</f>
        <v>0</v>
      </c>
      <c r="J13" s="8">
        <f>Kluppierungsprotokoll!J13/$B$6</f>
        <v>1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25">
      <c r="A14" s="8">
        <f>Kluppierungsprotokoll!A14</f>
        <v>38</v>
      </c>
      <c r="B14" s="8">
        <f>Kluppierungsprotokoll!B14</f>
        <v>0</v>
      </c>
      <c r="C14" s="8">
        <f>Kluppierungsprotokoll!C14/$B$6</f>
        <v>0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2</v>
      </c>
      <c r="H14" s="8">
        <f>Kluppierungsprotokoll!H14/$B$6</f>
        <v>4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25">
      <c r="A15" s="8">
        <f>Kluppierungsprotokoll!A15</f>
        <v>42</v>
      </c>
      <c r="B15" s="8">
        <f>Kluppierungsprotokoll!B15</f>
        <v>2</v>
      </c>
      <c r="C15" s="8">
        <f>Kluppierungsprotokoll!C15/$B$6</f>
        <v>0</v>
      </c>
      <c r="D15" s="8">
        <f>Kluppierungsprotokoll!D15/$B$6</f>
        <v>2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6</v>
      </c>
      <c r="I15" s="8">
        <f>Kluppierungsprotokoll!I15/$B$6</f>
        <v>0</v>
      </c>
      <c r="J15" s="8">
        <f>Kluppierungsprotokoll!J15/$B$6</f>
        <v>1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25">
      <c r="A16" s="8">
        <f>Kluppierungsprotokoll!A16</f>
        <v>46</v>
      </c>
      <c r="B16" s="8">
        <f>Kluppierungsprotokoll!B16</f>
        <v>2</v>
      </c>
      <c r="C16" s="8">
        <f>Kluppierungsprotokoll!C16/$B$6</f>
        <v>0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8</v>
      </c>
      <c r="I16" s="8">
        <f>Kluppierungsprotokoll!I16/$B$6</f>
        <v>0</v>
      </c>
      <c r="J16" s="8">
        <f>Kluppierungsprotokoll!J16/$B$6</f>
        <v>1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25">
      <c r="A17" s="8">
        <f>Kluppierungsprotokoll!A17</f>
        <v>50</v>
      </c>
      <c r="B17" s="8">
        <f>Kluppierungsprotokoll!B17</f>
        <v>3</v>
      </c>
      <c r="C17" s="8">
        <f>Kluppierungsprotokoll!C17/$B$6</f>
        <v>0</v>
      </c>
      <c r="D17" s="8">
        <f>Kluppierungsprotokoll!D17/$B$6</f>
        <v>1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1</v>
      </c>
      <c r="H17" s="8">
        <f>Kluppierungsprotokoll!H17/$B$6</f>
        <v>2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25">
      <c r="A18" s="8">
        <f>Kluppierungsprotokoll!A18</f>
        <v>54</v>
      </c>
      <c r="B18" s="8">
        <f>Kluppierungsprotokoll!B18</f>
        <v>3</v>
      </c>
      <c r="C18" s="8">
        <f>Kluppierungsprotokoll!C18/$B$6</f>
        <v>0</v>
      </c>
      <c r="D18" s="8">
        <f>Kluppierungsprotokoll!D18/$B$6</f>
        <v>2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1</v>
      </c>
      <c r="H18" s="8">
        <f>Kluppierungsprotokoll!H18/$B$6</f>
        <v>1</v>
      </c>
      <c r="I18" s="8">
        <f>Kluppierungsprotokoll!I18/$B$6</f>
        <v>1</v>
      </c>
      <c r="J18" s="8">
        <f>Kluppierungsprotokoll!J18/$B$6</f>
        <v>1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25">
      <c r="A19" s="8">
        <f>Kluppierungsprotokoll!A19</f>
        <v>58</v>
      </c>
      <c r="B19" s="8">
        <f>Kluppierungsprotokoll!B19</f>
        <v>4</v>
      </c>
      <c r="C19" s="8">
        <f>Kluppierungsprotokoll!C19/$B$6</f>
        <v>0</v>
      </c>
      <c r="D19" s="8">
        <f>Kluppierungsprotokoll!D19/$B$6</f>
        <v>2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1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25">
      <c r="A20" s="8">
        <f>Kluppierungsprotokoll!A20</f>
        <v>62</v>
      </c>
      <c r="B20" s="8">
        <f>Kluppierungsprotokoll!B20</f>
        <v>0</v>
      </c>
      <c r="C20" s="8">
        <f>Kluppierungsprotokoll!C20/$B$6</f>
        <v>0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1</v>
      </c>
      <c r="H20" s="8">
        <f>Kluppierungsprotokoll!H20/$B$6</f>
        <v>1</v>
      </c>
      <c r="I20" s="8">
        <f>Kluppierungsprotokoll!I20/$B$6</f>
        <v>0</v>
      </c>
      <c r="J20" s="8">
        <f>Kluppierungsprotokoll!J20/$B$6</f>
        <v>1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25">
      <c r="A21" s="8">
        <f>Kluppierungsprotokoll!A21</f>
        <v>66</v>
      </c>
      <c r="B21" s="8">
        <f>Kluppierungsprotokoll!B21</f>
        <v>0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3</v>
      </c>
      <c r="H21" s="8">
        <f>Kluppierungsprotokoll!H21/$B$6</f>
        <v>1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25">
      <c r="A22" s="8">
        <f>Kluppierungsprotokoll!A22</f>
        <v>70</v>
      </c>
      <c r="B22" s="8">
        <f>Kluppierungsprotokoll!B22</f>
        <v>6</v>
      </c>
      <c r="C22" s="8">
        <f>Kluppierungsprotokoll!C22/$B$6</f>
        <v>0</v>
      </c>
      <c r="D22" s="8">
        <f>Kluppierungsprotokoll!D22/$B$6</f>
        <v>1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1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25">
      <c r="A23" s="8">
        <f>Kluppierungsprotokoll!A23</f>
        <v>74</v>
      </c>
      <c r="B23" s="8">
        <f>Kluppierungsprotokoll!B23</f>
        <v>6</v>
      </c>
      <c r="C23" s="8">
        <f>Kluppierungsprotokoll!C23/$B$6</f>
        <v>0</v>
      </c>
      <c r="D23" s="8">
        <f>Kluppierungsprotokoll!D23/$B$6</f>
        <v>1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25">
      <c r="A24" s="8">
        <f>Kluppierungsprotokoll!A24</f>
        <v>78</v>
      </c>
      <c r="B24" s="8">
        <f>Kluppierungsprotokoll!B24</f>
        <v>0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25">
      <c r="A26" s="8">
        <f>Kluppierungsprotokoll!A26</f>
        <v>0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25">
      <c r="A27" s="8">
        <f>Kluppierungsprotokoll!A27</f>
        <v>0</v>
      </c>
      <c r="B27" s="8">
        <f>Kluppierungsprotokoll!B27</f>
        <v>0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29</v>
      </c>
    </row>
    <row r="2" spans="1:16" x14ac:dyDescent="0.25">
      <c r="A2" s="10" t="s">
        <v>33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1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0.25446900494077318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7.6340701482231973E-2</v>
      </c>
      <c r="H9" s="7">
        <f>Kluppierungsprotokoll!H9*($A9/200)^2*PI()</f>
        <v>0.10178760197630929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25">
      <c r="A10" s="8">
        <f>Kluppierungsprotokoll!A10</f>
        <v>22</v>
      </c>
      <c r="B10" s="8">
        <f>Kluppierungsprotokoll!B10</f>
        <v>0</v>
      </c>
      <c r="C10" s="8">
        <f>Kluppierungsprotokoll!C10*($A10/200)^2*PI()</f>
        <v>0</v>
      </c>
      <c r="D10" s="8">
        <f>Kluppierungsprotokoll!D10*($A10/200)^2*PI()</f>
        <v>0.15205308443374599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3.8013271108436497E-2</v>
      </c>
      <c r="H10" s="8">
        <f>Kluppierungsprotokoll!H10*($A10/200)^2*PI()</f>
        <v>3.8013271108436497E-2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25">
      <c r="A11" s="8">
        <f>Kluppierungsprotokoll!A11</f>
        <v>26</v>
      </c>
      <c r="B11" s="8">
        <f>Kluppierungsprotokoll!B11</f>
        <v>0</v>
      </c>
      <c r="C11" s="8">
        <f>Kluppierungsprotokoll!C11*($A11/200)^2*PI()</f>
        <v>0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5.3092915845667513E-2</v>
      </c>
      <c r="H11" s="8">
        <f>Kluppierungsprotokoll!H11*($A11/200)^2*PI()</f>
        <v>0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25">
      <c r="A12" s="8">
        <f>Kluppierungsprotokoll!A12</f>
        <v>30</v>
      </c>
      <c r="B12" s="8">
        <f>Kluppierungsprotokoll!B12</f>
        <v>1</v>
      </c>
      <c r="C12" s="8">
        <f>Kluppierungsprotokoll!C12*($A12/200)^2*PI()</f>
        <v>0</v>
      </c>
      <c r="D12" s="8">
        <f>Kluppierungsprotokoll!D12*($A12/200)^2*PI()</f>
        <v>0.1413716694115407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7.0685834705770348E-2</v>
      </c>
      <c r="I12" s="8">
        <f>Kluppierungsprotokoll!I12*($A12/200)^2*PI()</f>
        <v>0</v>
      </c>
      <c r="J12" s="8">
        <f>Kluppierungsprotokoll!J12*($A12/200)^2*PI()</f>
        <v>7.0685834705770348E-2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25">
      <c r="A13" s="8">
        <f>Kluppierungsprotokoll!A13</f>
        <v>34</v>
      </c>
      <c r="B13" s="8">
        <f>Kluppierungsprotokoll!B13</f>
        <v>2</v>
      </c>
      <c r="C13" s="8">
        <f>Kluppierungsprotokoll!C13*($A13/200)^2*PI()</f>
        <v>0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0.6355441938212153</v>
      </c>
      <c r="I13" s="8">
        <f>Kluppierungsprotokoll!I13*($A13/200)^2*PI()</f>
        <v>0</v>
      </c>
      <c r="J13" s="8">
        <f>Kluppierungsprotokoll!J13*($A13/200)^2*PI()</f>
        <v>9.0792027688745044E-2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25">
      <c r="A14" s="8">
        <f>Kluppierungsprotokoll!A14</f>
        <v>38</v>
      </c>
      <c r="B14" s="8">
        <f>Kluppierungsprotokoll!B14</f>
        <v>0</v>
      </c>
      <c r="C14" s="8">
        <f>Kluppierungsprotokoll!C14*($A14/200)^2*PI()</f>
        <v>0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0.22682298958918307</v>
      </c>
      <c r="H14" s="8">
        <f>Kluppierungsprotokoll!H14*($A14/200)^2*PI()</f>
        <v>0.45364597917836613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25">
      <c r="A15" s="8">
        <f>Kluppierungsprotokoll!A15</f>
        <v>42</v>
      </c>
      <c r="B15" s="8">
        <f>Kluppierungsprotokoll!B15</f>
        <v>2</v>
      </c>
      <c r="C15" s="8">
        <f>Kluppierungsprotokoll!C15*($A15/200)^2*PI()</f>
        <v>0</v>
      </c>
      <c r="D15" s="8">
        <f>Kluppierungsprotokoll!D15*($A15/200)^2*PI()</f>
        <v>0.27708847204661974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0.83126541613985905</v>
      </c>
      <c r="I15" s="8">
        <f>Kluppierungsprotokoll!I15*($A15/200)^2*PI()</f>
        <v>0</v>
      </c>
      <c r="J15" s="8">
        <f>Kluppierungsprotokoll!J15*($A15/200)^2*PI()</f>
        <v>0.13854423602330987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25">
      <c r="A16" s="8">
        <f>Kluppierungsprotokoll!A16</f>
        <v>46</v>
      </c>
      <c r="B16" s="8">
        <f>Kluppierungsprotokoll!B16</f>
        <v>2</v>
      </c>
      <c r="C16" s="8">
        <f>Kluppierungsprotokoll!C16*($A16/200)^2*PI()</f>
        <v>0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1.3295220109992005</v>
      </c>
      <c r="I16" s="8">
        <f>Kluppierungsprotokoll!I16*($A16/200)^2*PI()</f>
        <v>0</v>
      </c>
      <c r="J16" s="8">
        <f>Kluppierungsprotokoll!J16*($A16/200)^2*PI()</f>
        <v>0.16619025137490007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25">
      <c r="A17" s="8">
        <f>Kluppierungsprotokoll!A17</f>
        <v>50</v>
      </c>
      <c r="B17" s="8">
        <f>Kluppierungsprotokoll!B17</f>
        <v>3</v>
      </c>
      <c r="C17" s="8">
        <f>Kluppierungsprotokoll!C17*($A17/200)^2*PI()</f>
        <v>0</v>
      </c>
      <c r="D17" s="8">
        <f>Kluppierungsprotokoll!D17*($A17/200)^2*PI()</f>
        <v>0.19634954084936207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0.19634954084936207</v>
      </c>
      <c r="H17" s="8">
        <f>Kluppierungsprotokoll!H17*($A17/200)^2*PI()</f>
        <v>0.39269908169872414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25">
      <c r="A18" s="8">
        <f>Kluppierungsprotokoll!A18</f>
        <v>54</v>
      </c>
      <c r="B18" s="8">
        <f>Kluppierungsprotokoll!B18</f>
        <v>3</v>
      </c>
      <c r="C18" s="8">
        <f>Kluppierungsprotokoll!C18*($A18/200)^2*PI()</f>
        <v>0</v>
      </c>
      <c r="D18" s="8">
        <f>Kluppierungsprotokoll!D18*($A18/200)^2*PI()</f>
        <v>0.45804420889339187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0.22902210444669593</v>
      </c>
      <c r="H18" s="8">
        <f>Kluppierungsprotokoll!H18*($A18/200)^2*PI()</f>
        <v>0.22902210444669593</v>
      </c>
      <c r="I18" s="8">
        <f>Kluppierungsprotokoll!I18*($A18/200)^2*PI()</f>
        <v>0.22902210444669593</v>
      </c>
      <c r="J18" s="8">
        <f>Kluppierungsprotokoll!J18*($A18/200)^2*PI()</f>
        <v>0.22902210444669593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25">
      <c r="A19" s="8">
        <f>Kluppierungsprotokoll!A19</f>
        <v>58</v>
      </c>
      <c r="B19" s="8">
        <f>Kluppierungsprotokoll!B19</f>
        <v>4</v>
      </c>
      <c r="C19" s="8">
        <f>Kluppierungsprotokoll!C19*($A19/200)^2*PI()</f>
        <v>0</v>
      </c>
      <c r="D19" s="8">
        <f>Kluppierungsprotokoll!D19*($A19/200)^2*PI()</f>
        <v>0.52841588433380315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0.26420794216690158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25">
      <c r="A20" s="8">
        <f>Kluppierungsprotokoll!A20</f>
        <v>62</v>
      </c>
      <c r="B20" s="8">
        <f>Kluppierungsprotokoll!B20</f>
        <v>0</v>
      </c>
      <c r="C20" s="8">
        <f>Kluppierungsprotokoll!C20*($A20/200)^2*PI()</f>
        <v>0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0.30190705400997914</v>
      </c>
      <c r="H20" s="8">
        <f>Kluppierungsprotokoll!H20*($A20/200)^2*PI()</f>
        <v>0.30190705400997914</v>
      </c>
      <c r="I20" s="8">
        <f>Kluppierungsprotokoll!I20*($A20/200)^2*PI()</f>
        <v>0</v>
      </c>
      <c r="J20" s="8">
        <f>Kluppierungsprotokoll!J20*($A20/200)^2*PI()</f>
        <v>0.30190705400997914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25">
      <c r="A21" s="8">
        <f>Kluppierungsprotokoll!A21</f>
        <v>66</v>
      </c>
      <c r="B21" s="8">
        <f>Kluppierungsprotokoll!B21</f>
        <v>0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1.0263583199277855</v>
      </c>
      <c r="H21" s="8">
        <f>Kluppierungsprotokoll!H21*($A21/200)^2*PI()</f>
        <v>0.34211943997592853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25">
      <c r="A22" s="8">
        <f>Kluppierungsprotokoll!A22</f>
        <v>70</v>
      </c>
      <c r="B22" s="8">
        <f>Kluppierungsprotokoll!B22</f>
        <v>6</v>
      </c>
      <c r="C22" s="8">
        <f>Kluppierungsprotokoll!C22*($A22/200)^2*PI()</f>
        <v>0</v>
      </c>
      <c r="D22" s="8">
        <f>Kluppierungsprotokoll!D22*($A22/200)^2*PI()</f>
        <v>0.38484510006474959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0.38484510006474959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25">
      <c r="A23" s="8">
        <f>Kluppierungsprotokoll!A23</f>
        <v>74</v>
      </c>
      <c r="B23" s="8">
        <f>Kluppierungsprotokoll!B23</f>
        <v>6</v>
      </c>
      <c r="C23" s="8">
        <f>Kluppierungsprotokoll!C23*($A23/200)^2*PI()</f>
        <v>0</v>
      </c>
      <c r="D23" s="8">
        <f>Kluppierungsprotokoll!D23*($A23/200)^2*PI()</f>
        <v>0.43008403427644265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25">
      <c r="A24" s="8">
        <f>Kluppierungsprotokoll!A24</f>
        <v>78</v>
      </c>
      <c r="B24" s="8">
        <f>Kluppierungsprotokoll!B24</f>
        <v>0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25">
      <c r="A26" s="8">
        <f>Kluppierungsprotokoll!A26</f>
        <v>0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25">
      <c r="A27" s="8">
        <f>Kluppierungsprotokoll!A27</f>
        <v>0</v>
      </c>
      <c r="B27" s="8">
        <f>Kluppierungsprotokoll!B27</f>
        <v>0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25">
      <c r="A53" s="2" t="s">
        <v>24</v>
      </c>
      <c r="B53" s="2" t="s">
        <v>23</v>
      </c>
      <c r="C53" s="2">
        <f>SUM(C9:C51)</f>
        <v>0</v>
      </c>
      <c r="D53" s="2">
        <f t="shared" ref="D53:P53" si="0">SUM(D9:D51)</f>
        <v>2.822720999250429</v>
      </c>
      <c r="E53" s="2">
        <f t="shared" si="0"/>
        <v>0</v>
      </c>
      <c r="F53" s="2">
        <f t="shared" si="0"/>
        <v>0</v>
      </c>
      <c r="G53" s="2">
        <f t="shared" si="0"/>
        <v>2.5327519973240911</v>
      </c>
      <c r="H53" s="2">
        <f t="shared" si="0"/>
        <v>4.9904199302273877</v>
      </c>
      <c r="I53" s="2">
        <f t="shared" si="0"/>
        <v>0.22902210444669593</v>
      </c>
      <c r="J53" s="2">
        <f t="shared" si="0"/>
        <v>0.9971415082494004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11.572056539498004</v>
      </c>
    </row>
    <row r="54" spans="1:17" x14ac:dyDescent="0.25">
      <c r="A54" s="2" t="s">
        <v>24</v>
      </c>
      <c r="B54" s="2" t="s">
        <v>26</v>
      </c>
      <c r="C54" s="2">
        <f>C53/$B$6</f>
        <v>0</v>
      </c>
      <c r="D54" s="2">
        <f t="shared" ref="D54:P54" si="1">D53/$B$6</f>
        <v>2.822720999250429</v>
      </c>
      <c r="E54" s="2">
        <f t="shared" si="1"/>
        <v>0</v>
      </c>
      <c r="F54" s="2">
        <f t="shared" ref="F54" si="2">F53/$B$6</f>
        <v>0</v>
      </c>
      <c r="G54" s="2">
        <f t="shared" si="1"/>
        <v>2.5327519973240911</v>
      </c>
      <c r="H54" s="2">
        <f t="shared" si="1"/>
        <v>4.9904199302273877</v>
      </c>
      <c r="I54" s="2">
        <f t="shared" si="1"/>
        <v>0.22902210444669593</v>
      </c>
      <c r="J54" s="2">
        <f t="shared" si="1"/>
        <v>0.9971415082494004</v>
      </c>
      <c r="K54" s="2">
        <f t="shared" si="1"/>
        <v>0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</v>
      </c>
      <c r="Q54" s="2">
        <f>SUM(C54:P54)</f>
        <v>11.572056539498004</v>
      </c>
    </row>
    <row r="55" spans="1:17" x14ac:dyDescent="0.25">
      <c r="A55" s="2" t="s">
        <v>24</v>
      </c>
      <c r="B55" s="2" t="s">
        <v>31</v>
      </c>
      <c r="C55" s="2">
        <f>C54/$Q54</f>
        <v>0</v>
      </c>
      <c r="D55" s="2">
        <f t="shared" ref="D55:P55" si="3">D54/$Q54</f>
        <v>0.24392561422560063</v>
      </c>
      <c r="E55" s="2">
        <f t="shared" si="3"/>
        <v>0</v>
      </c>
      <c r="F55" s="2">
        <f t="shared" ref="F55" si="4">F54/$Q54</f>
        <v>0</v>
      </c>
      <c r="G55" s="2">
        <f t="shared" si="3"/>
        <v>0.21886792452830187</v>
      </c>
      <c r="H55" s="2">
        <f t="shared" si="3"/>
        <v>0.43124745486629573</v>
      </c>
      <c r="I55" s="2">
        <f t="shared" si="3"/>
        <v>1.9790959685082123E-2</v>
      </c>
      <c r="J55" s="2">
        <f t="shared" si="3"/>
        <v>8.6168046694719697E-2</v>
      </c>
      <c r="K55" s="2">
        <f t="shared" si="3"/>
        <v>0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>SUM(C55:P55)</f>
        <v>1.0000000000000002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30</v>
      </c>
    </row>
    <row r="2" spans="1:16" x14ac:dyDescent="0.25">
      <c r="A2" s="10" t="s">
        <v>32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1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1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0.30000000000000004</v>
      </c>
      <c r="H9" s="7">
        <f>Kluppierungsprotokoll!H9*$B9</f>
        <v>0.4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25">
      <c r="A10" s="8">
        <f>Kluppierungsprotokoll!A10</f>
        <v>22</v>
      </c>
      <c r="B10" s="8">
        <f>Kluppierungsprotokoll!B10</f>
        <v>0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25">
      <c r="A11" s="8">
        <f>Kluppierungsprotokoll!A11</f>
        <v>26</v>
      </c>
      <c r="B11" s="8">
        <f>Kluppierungsprotokoll!B11</f>
        <v>0</v>
      </c>
      <c r="C11" s="8">
        <f>Kluppierungsprotokoll!C11*$B11</f>
        <v>0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25">
      <c r="A12" s="8">
        <f>Kluppierungsprotokoll!A12</f>
        <v>30</v>
      </c>
      <c r="B12" s="8">
        <f>Kluppierungsprotokoll!B12</f>
        <v>1</v>
      </c>
      <c r="C12" s="8">
        <f>Kluppierungsprotokoll!C12*$B12</f>
        <v>0</v>
      </c>
      <c r="D12" s="8">
        <f>Kluppierungsprotokoll!D12*$B12</f>
        <v>2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1</v>
      </c>
      <c r="I12" s="8">
        <f>Kluppierungsprotokoll!I12*$B12</f>
        <v>0</v>
      </c>
      <c r="J12" s="8">
        <f>Kluppierungsprotokoll!J12*$B12</f>
        <v>1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25">
      <c r="A13" s="8">
        <f>Kluppierungsprotokoll!A13</f>
        <v>34</v>
      </c>
      <c r="B13" s="8">
        <f>Kluppierungsprotokoll!B13</f>
        <v>2</v>
      </c>
      <c r="C13" s="8">
        <f>Kluppierungsprotokoll!C13*$B13</f>
        <v>0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14</v>
      </c>
      <c r="I13" s="8">
        <f>Kluppierungsprotokoll!I13*$B13</f>
        <v>0</v>
      </c>
      <c r="J13" s="8">
        <f>Kluppierungsprotokoll!J13*$B13</f>
        <v>2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25">
      <c r="A14" s="8">
        <f>Kluppierungsprotokoll!A14</f>
        <v>38</v>
      </c>
      <c r="B14" s="8">
        <f>Kluppierungsprotokoll!B14</f>
        <v>0</v>
      </c>
      <c r="C14" s="8">
        <f>Kluppierungsprotokoll!C14*$B14</f>
        <v>0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25">
      <c r="A15" s="8">
        <f>Kluppierungsprotokoll!A15</f>
        <v>42</v>
      </c>
      <c r="B15" s="8">
        <f>Kluppierungsprotokoll!B15</f>
        <v>2</v>
      </c>
      <c r="C15" s="8">
        <f>Kluppierungsprotokoll!C15*$B15</f>
        <v>0</v>
      </c>
      <c r="D15" s="8">
        <f>Kluppierungsprotokoll!D15*$B15</f>
        <v>4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12</v>
      </c>
      <c r="I15" s="8">
        <f>Kluppierungsprotokoll!I15*$B15</f>
        <v>0</v>
      </c>
      <c r="J15" s="8">
        <f>Kluppierungsprotokoll!J15*$B15</f>
        <v>2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25">
      <c r="A16" s="8">
        <f>Kluppierungsprotokoll!A16</f>
        <v>46</v>
      </c>
      <c r="B16" s="8">
        <f>Kluppierungsprotokoll!B16</f>
        <v>2</v>
      </c>
      <c r="C16" s="8">
        <f>Kluppierungsprotokoll!C16*$B16</f>
        <v>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16</v>
      </c>
      <c r="I16" s="8">
        <f>Kluppierungsprotokoll!I16*$B16</f>
        <v>0</v>
      </c>
      <c r="J16" s="8">
        <f>Kluppierungsprotokoll!J16*$B16</f>
        <v>2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25">
      <c r="A17" s="8">
        <f>Kluppierungsprotokoll!A17</f>
        <v>50</v>
      </c>
      <c r="B17" s="8">
        <f>Kluppierungsprotokoll!B17</f>
        <v>3</v>
      </c>
      <c r="C17" s="8">
        <f>Kluppierungsprotokoll!C17*$B17</f>
        <v>0</v>
      </c>
      <c r="D17" s="8">
        <f>Kluppierungsprotokoll!D17*$B17</f>
        <v>3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3</v>
      </c>
      <c r="H17" s="8">
        <f>Kluppierungsprotokoll!H17*$B17</f>
        <v>6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25">
      <c r="A18" s="8">
        <f>Kluppierungsprotokoll!A18</f>
        <v>54</v>
      </c>
      <c r="B18" s="8">
        <f>Kluppierungsprotokoll!B18</f>
        <v>3</v>
      </c>
      <c r="C18" s="8">
        <f>Kluppierungsprotokoll!C18*$B18</f>
        <v>0</v>
      </c>
      <c r="D18" s="8">
        <f>Kluppierungsprotokoll!D18*$B18</f>
        <v>6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3</v>
      </c>
      <c r="H18" s="8">
        <f>Kluppierungsprotokoll!H18*$B18</f>
        <v>3</v>
      </c>
      <c r="I18" s="8">
        <f>Kluppierungsprotokoll!I18*$B18</f>
        <v>3</v>
      </c>
      <c r="J18" s="8">
        <f>Kluppierungsprotokoll!J18*$B18</f>
        <v>3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25">
      <c r="A19" s="8">
        <f>Kluppierungsprotokoll!A19</f>
        <v>58</v>
      </c>
      <c r="B19" s="8">
        <f>Kluppierungsprotokoll!B19</f>
        <v>4</v>
      </c>
      <c r="C19" s="8">
        <f>Kluppierungsprotokoll!C19*$B19</f>
        <v>0</v>
      </c>
      <c r="D19" s="8">
        <f>Kluppierungsprotokoll!D19*$B19</f>
        <v>8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4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25">
      <c r="A20" s="8">
        <f>Kluppierungsprotokoll!A20</f>
        <v>62</v>
      </c>
      <c r="B20" s="8">
        <f>Kluppierungsprotokoll!B20</f>
        <v>0</v>
      </c>
      <c r="C20" s="8">
        <f>Kluppierungsprotokoll!C20*$B20</f>
        <v>0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25">
      <c r="A21" s="8">
        <f>Kluppierungsprotokoll!A21</f>
        <v>66</v>
      </c>
      <c r="B21" s="8">
        <f>Kluppierungsprotokoll!B21</f>
        <v>0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25">
      <c r="A22" s="8">
        <f>Kluppierungsprotokoll!A22</f>
        <v>70</v>
      </c>
      <c r="B22" s="8">
        <f>Kluppierungsprotokoll!B22</f>
        <v>6</v>
      </c>
      <c r="C22" s="8">
        <f>Kluppierungsprotokoll!C22*$B22</f>
        <v>0</v>
      </c>
      <c r="D22" s="8">
        <f>Kluppierungsprotokoll!D22*$B22</f>
        <v>6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6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25">
      <c r="A23" s="8">
        <f>Kluppierungsprotokoll!A23</f>
        <v>74</v>
      </c>
      <c r="B23" s="8">
        <f>Kluppierungsprotokoll!B23</f>
        <v>6</v>
      </c>
      <c r="C23" s="8">
        <f>Kluppierungsprotokoll!C23*$B23</f>
        <v>0</v>
      </c>
      <c r="D23" s="8">
        <f>Kluppierungsprotokoll!D23*$B23</f>
        <v>6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25">
      <c r="A24" s="8">
        <f>Kluppierungsprotokoll!A24</f>
        <v>78</v>
      </c>
      <c r="B24" s="8">
        <f>Kluppierungsprotokoll!B24</f>
        <v>0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25">
      <c r="A26" s="8">
        <f>Kluppierungsprotokoll!A26</f>
        <v>0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25">
      <c r="A27" s="8">
        <f>Kluppierungsprotokoll!A27</f>
        <v>0</v>
      </c>
      <c r="B27" s="8">
        <f>Kluppierungsprotokoll!B27</f>
        <v>0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25">
      <c r="A53" s="2" t="s">
        <v>25</v>
      </c>
      <c r="B53" s="2" t="s">
        <v>23</v>
      </c>
      <c r="C53" s="2">
        <f>SUM(C9:C51)</f>
        <v>0</v>
      </c>
      <c r="D53" s="2">
        <f t="shared" ref="D53:P53" si="0">SUM(D9:D51)</f>
        <v>36</v>
      </c>
      <c r="E53" s="2">
        <f t="shared" si="0"/>
        <v>0</v>
      </c>
      <c r="F53" s="2">
        <f t="shared" ref="F53" si="1">SUM(F9:F51)</f>
        <v>0</v>
      </c>
      <c r="G53" s="2">
        <f t="shared" si="0"/>
        <v>12.3</v>
      </c>
      <c r="H53" s="2">
        <f t="shared" si="0"/>
        <v>56.4</v>
      </c>
      <c r="I53" s="2">
        <f t="shared" si="0"/>
        <v>3</v>
      </c>
      <c r="J53" s="2">
        <f t="shared" si="0"/>
        <v>10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117.69999999999999</v>
      </c>
    </row>
    <row r="54" spans="1:17" x14ac:dyDescent="0.25">
      <c r="A54" s="2" t="s">
        <v>25</v>
      </c>
      <c r="B54" s="2" t="s">
        <v>26</v>
      </c>
      <c r="C54" s="2">
        <f>C53/$B$6</f>
        <v>0</v>
      </c>
      <c r="D54" s="2">
        <f t="shared" ref="D54:P54" si="2">D53/$B$6</f>
        <v>36</v>
      </c>
      <c r="E54" s="2">
        <f t="shared" si="2"/>
        <v>0</v>
      </c>
      <c r="F54" s="2">
        <f t="shared" ref="F54" si="3">F53/$B$6</f>
        <v>0</v>
      </c>
      <c r="G54" s="2">
        <f t="shared" si="2"/>
        <v>12.3</v>
      </c>
      <c r="H54" s="2">
        <f t="shared" si="2"/>
        <v>56.4</v>
      </c>
      <c r="I54" s="2">
        <f t="shared" si="2"/>
        <v>3</v>
      </c>
      <c r="J54" s="2">
        <f t="shared" si="2"/>
        <v>10</v>
      </c>
      <c r="K54" s="2">
        <f t="shared" si="2"/>
        <v>0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0</v>
      </c>
      <c r="Q54" s="2">
        <f>SUM(C54:P54)</f>
        <v>117.69999999999999</v>
      </c>
    </row>
    <row r="55" spans="1:17" x14ac:dyDescent="0.25">
      <c r="A55" s="2" t="s">
        <v>25</v>
      </c>
      <c r="B55" s="2" t="s">
        <v>31</v>
      </c>
      <c r="C55" s="2">
        <f>C54/$Q54</f>
        <v>0</v>
      </c>
      <c r="D55" s="2">
        <f t="shared" ref="D55:P55" si="4">D54/$Q54</f>
        <v>0.30586236193712835</v>
      </c>
      <c r="E55" s="2">
        <f t="shared" si="4"/>
        <v>0</v>
      </c>
      <c r="F55" s="2">
        <f t="shared" ref="F55" si="5">F54/$Q54</f>
        <v>0</v>
      </c>
      <c r="G55" s="2">
        <f t="shared" si="4"/>
        <v>0.10450297366185218</v>
      </c>
      <c r="H55" s="2">
        <f t="shared" si="4"/>
        <v>0.47918436703483436</v>
      </c>
      <c r="I55" s="2">
        <f t="shared" si="4"/>
        <v>2.548853016142736E-2</v>
      </c>
      <c r="J55" s="2">
        <f t="shared" si="4"/>
        <v>8.4961767204757871E-2</v>
      </c>
      <c r="K55" s="2">
        <f t="shared" si="4"/>
        <v>0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0</v>
      </c>
      <c r="Q55" s="2">
        <f>SUM(C55:P55)</f>
        <v>1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Kohler Pascal (ENV)</cp:lastModifiedBy>
  <dcterms:created xsi:type="dcterms:W3CDTF">2022-03-10T11:48:40Z</dcterms:created>
  <dcterms:modified xsi:type="dcterms:W3CDTF">2023-01-16T13:15:29Z</dcterms:modified>
</cp:coreProperties>
</file>