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a76a-cfs-user.infra.be.ch\a76a-cfs-user\UserHomes\mkez\Z_Systems\RedirectedFolders\Desktop\"/>
    </mc:Choice>
  </mc:AlternateContent>
  <xr:revisionPtr revIDLastSave="0" documentId="8_{CE8AD2B1-410D-4017-AD52-6060D52257E4}" xr6:coauthVersionLast="47" xr6:coauthVersionMax="47" xr10:uidLastSave="{00000000-0000-0000-0000-000000000000}"/>
  <bookViews>
    <workbookView xWindow="-28935" yWindow="-7875" windowWidth="29070" windowHeight="15870" xr2:uid="{00000000-000D-0000-FFFF-FFFF00000000}"/>
  </bookViews>
  <sheets>
    <sheet name="Tabelle1" sheetId="4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7" i="4" l="1"/>
  <c r="B116" i="4"/>
  <c r="B115" i="4"/>
  <c r="B114" i="4"/>
  <c r="B113" i="4"/>
  <c r="B112" i="4"/>
  <c r="B111" i="4"/>
  <c r="B110" i="4"/>
  <c r="B109" i="4"/>
  <c r="B108" i="4"/>
  <c r="B107" i="4"/>
  <c r="B106" i="4"/>
  <c r="F95" i="4"/>
  <c r="K94" i="4"/>
  <c r="G94" i="4"/>
  <c r="F94" i="4"/>
  <c r="E94" i="4"/>
  <c r="D94" i="4"/>
  <c r="C94" i="4"/>
  <c r="B94" i="4"/>
  <c r="B95" i="4" s="1"/>
  <c r="G93" i="4"/>
  <c r="G95" i="4" s="1"/>
  <c r="F93" i="4"/>
  <c r="E93" i="4"/>
  <c r="E95" i="4" s="1"/>
  <c r="D93" i="4"/>
  <c r="D95" i="4" s="1"/>
  <c r="C93" i="4"/>
  <c r="C95" i="4" s="1"/>
  <c r="B93" i="4"/>
  <c r="Z91" i="4"/>
  <c r="X91" i="4"/>
  <c r="O91" i="4"/>
  <c r="N91" i="4"/>
  <c r="M91" i="4"/>
  <c r="L91" i="4"/>
  <c r="K91" i="4"/>
  <c r="J91" i="4"/>
  <c r="I91" i="4"/>
  <c r="Z90" i="4"/>
  <c r="X90" i="4"/>
  <c r="O90" i="4"/>
  <c r="N90" i="4"/>
  <c r="M90" i="4"/>
  <c r="L90" i="4"/>
  <c r="K90" i="4"/>
  <c r="J90" i="4"/>
  <c r="I90" i="4"/>
  <c r="Z89" i="4"/>
  <c r="X89" i="4"/>
  <c r="O89" i="4"/>
  <c r="N89" i="4"/>
  <c r="M89" i="4"/>
  <c r="L89" i="4"/>
  <c r="K89" i="4"/>
  <c r="J89" i="4"/>
  <c r="I89" i="4"/>
  <c r="Z88" i="4"/>
  <c r="X88" i="4"/>
  <c r="O88" i="4"/>
  <c r="N88" i="4"/>
  <c r="M88" i="4"/>
  <c r="L88" i="4"/>
  <c r="K88" i="4"/>
  <c r="J88" i="4"/>
  <c r="I88" i="4"/>
  <c r="Z87" i="4"/>
  <c r="X87" i="4"/>
  <c r="O87" i="4"/>
  <c r="N87" i="4"/>
  <c r="M87" i="4"/>
  <c r="L87" i="4"/>
  <c r="K87" i="4"/>
  <c r="J87" i="4"/>
  <c r="I87" i="4"/>
  <c r="Z86" i="4"/>
  <c r="X86" i="4"/>
  <c r="O86" i="4"/>
  <c r="N86" i="4"/>
  <c r="M86" i="4"/>
  <c r="L86" i="4"/>
  <c r="K86" i="4"/>
  <c r="J86" i="4"/>
  <c r="I86" i="4"/>
  <c r="Z85" i="4"/>
  <c r="X85" i="4"/>
  <c r="O85" i="4"/>
  <c r="N85" i="4"/>
  <c r="M85" i="4"/>
  <c r="L85" i="4"/>
  <c r="K85" i="4"/>
  <c r="J85" i="4"/>
  <c r="I85" i="4"/>
  <c r="Z84" i="4"/>
  <c r="X84" i="4"/>
  <c r="O84" i="4"/>
  <c r="N84" i="4"/>
  <c r="M84" i="4"/>
  <c r="L84" i="4"/>
  <c r="K84" i="4"/>
  <c r="J84" i="4"/>
  <c r="I84" i="4"/>
  <c r="Z83" i="4"/>
  <c r="X83" i="4"/>
  <c r="O83" i="4"/>
  <c r="N83" i="4"/>
  <c r="M83" i="4"/>
  <c r="L83" i="4"/>
  <c r="K83" i="4"/>
  <c r="J83" i="4"/>
  <c r="I83" i="4"/>
  <c r="Z82" i="4"/>
  <c r="X82" i="4"/>
  <c r="O82" i="4"/>
  <c r="N82" i="4"/>
  <c r="M82" i="4"/>
  <c r="L82" i="4"/>
  <c r="K82" i="4"/>
  <c r="J82" i="4"/>
  <c r="I82" i="4"/>
  <c r="Z81" i="4"/>
  <c r="X81" i="4"/>
  <c r="O81" i="4"/>
  <c r="N81" i="4"/>
  <c r="M81" i="4"/>
  <c r="L81" i="4"/>
  <c r="K81" i="4"/>
  <c r="J81" i="4"/>
  <c r="I81" i="4"/>
  <c r="Z80" i="4"/>
  <c r="X80" i="4"/>
  <c r="O80" i="4"/>
  <c r="N80" i="4"/>
  <c r="M80" i="4"/>
  <c r="L80" i="4"/>
  <c r="K80" i="4"/>
  <c r="J80" i="4"/>
  <c r="I80" i="4"/>
  <c r="Z79" i="4"/>
  <c r="X79" i="4"/>
  <c r="O79" i="4"/>
  <c r="N79" i="4"/>
  <c r="M79" i="4"/>
  <c r="L79" i="4"/>
  <c r="K79" i="4"/>
  <c r="J79" i="4"/>
  <c r="I79" i="4"/>
  <c r="Z78" i="4"/>
  <c r="X78" i="4"/>
  <c r="O78" i="4"/>
  <c r="N78" i="4"/>
  <c r="M78" i="4"/>
  <c r="L78" i="4"/>
  <c r="K78" i="4"/>
  <c r="J78" i="4"/>
  <c r="I78" i="4"/>
  <c r="Z77" i="4"/>
  <c r="X77" i="4"/>
  <c r="O77" i="4"/>
  <c r="N77" i="4"/>
  <c r="M77" i="4"/>
  <c r="L77" i="4"/>
  <c r="K77" i="4"/>
  <c r="J77" i="4"/>
  <c r="I77" i="4"/>
  <c r="Z76" i="4"/>
  <c r="X76" i="4"/>
  <c r="O76" i="4"/>
  <c r="N76" i="4"/>
  <c r="M76" i="4"/>
  <c r="L76" i="4"/>
  <c r="K76" i="4"/>
  <c r="J76" i="4"/>
  <c r="I76" i="4"/>
  <c r="Z75" i="4"/>
  <c r="X75" i="4"/>
  <c r="O75" i="4"/>
  <c r="N75" i="4"/>
  <c r="M75" i="4"/>
  <c r="L75" i="4"/>
  <c r="K75" i="4"/>
  <c r="J75" i="4"/>
  <c r="I75" i="4"/>
  <c r="Z74" i="4"/>
  <c r="X74" i="4"/>
  <c r="O74" i="4"/>
  <c r="N74" i="4"/>
  <c r="M74" i="4"/>
  <c r="L74" i="4"/>
  <c r="K74" i="4"/>
  <c r="J74" i="4"/>
  <c r="I74" i="4"/>
  <c r="Z73" i="4"/>
  <c r="X73" i="4"/>
  <c r="O73" i="4"/>
  <c r="N73" i="4"/>
  <c r="M73" i="4"/>
  <c r="L73" i="4"/>
  <c r="K73" i="4"/>
  <c r="J73" i="4"/>
  <c r="I73" i="4"/>
  <c r="Z72" i="4"/>
  <c r="X72" i="4"/>
  <c r="R72" i="4"/>
  <c r="O72" i="4"/>
  <c r="N72" i="4"/>
  <c r="M72" i="4"/>
  <c r="L72" i="4"/>
  <c r="K72" i="4"/>
  <c r="J72" i="4"/>
  <c r="I72" i="4"/>
  <c r="Z71" i="4"/>
  <c r="X71" i="4"/>
  <c r="O71" i="4"/>
  <c r="N71" i="4"/>
  <c r="M71" i="4"/>
  <c r="L71" i="4"/>
  <c r="K71" i="4"/>
  <c r="J71" i="4"/>
  <c r="I71" i="4"/>
  <c r="Z70" i="4"/>
  <c r="X70" i="4"/>
  <c r="O70" i="4"/>
  <c r="N70" i="4"/>
  <c r="M70" i="4"/>
  <c r="L70" i="4"/>
  <c r="K70" i="4"/>
  <c r="J70" i="4"/>
  <c r="I70" i="4"/>
  <c r="Z69" i="4"/>
  <c r="X69" i="4"/>
  <c r="O69" i="4"/>
  <c r="N69" i="4"/>
  <c r="M69" i="4"/>
  <c r="L69" i="4"/>
  <c r="K69" i="4"/>
  <c r="J69" i="4"/>
  <c r="I69" i="4"/>
  <c r="Z68" i="4"/>
  <c r="X68" i="4"/>
  <c r="O68" i="4"/>
  <c r="N68" i="4"/>
  <c r="M68" i="4"/>
  <c r="L68" i="4"/>
  <c r="K68" i="4"/>
  <c r="J68" i="4"/>
  <c r="I68" i="4"/>
  <c r="Z67" i="4"/>
  <c r="X67" i="4"/>
  <c r="O67" i="4"/>
  <c r="N67" i="4"/>
  <c r="M67" i="4"/>
  <c r="L67" i="4"/>
  <c r="K67" i="4"/>
  <c r="J67" i="4"/>
  <c r="I67" i="4"/>
  <c r="Z66" i="4"/>
  <c r="X66" i="4"/>
  <c r="O66" i="4"/>
  <c r="N66" i="4"/>
  <c r="M66" i="4"/>
  <c r="L66" i="4"/>
  <c r="K66" i="4"/>
  <c r="J66" i="4"/>
  <c r="I66" i="4"/>
  <c r="I93" i="4" s="1"/>
  <c r="Z65" i="4"/>
  <c r="X65" i="4"/>
  <c r="O65" i="4"/>
  <c r="N65" i="4"/>
  <c r="M65" i="4"/>
  <c r="L65" i="4"/>
  <c r="K65" i="4"/>
  <c r="J65" i="4"/>
  <c r="J93" i="4" s="1"/>
  <c r="J95" i="4" s="1"/>
  <c r="I65" i="4"/>
  <c r="Z64" i="4"/>
  <c r="X64" i="4"/>
  <c r="O64" i="4"/>
  <c r="N64" i="4"/>
  <c r="N93" i="4" s="1"/>
  <c r="M64" i="4"/>
  <c r="M93" i="4" s="1"/>
  <c r="L64" i="4"/>
  <c r="L93" i="4" s="1"/>
  <c r="L95" i="4" s="1"/>
  <c r="K64" i="4"/>
  <c r="K93" i="4" s="1"/>
  <c r="K95" i="4" s="1"/>
  <c r="J64" i="4"/>
  <c r="I64" i="4"/>
  <c r="Z61" i="4"/>
  <c r="X61" i="4"/>
  <c r="O61" i="4"/>
  <c r="N61" i="4"/>
  <c r="M61" i="4"/>
  <c r="L61" i="4"/>
  <c r="L94" i="4" s="1"/>
  <c r="K61" i="4"/>
  <c r="J61" i="4"/>
  <c r="I61" i="4"/>
  <c r="Z60" i="4"/>
  <c r="X60" i="4"/>
  <c r="O60" i="4"/>
  <c r="N60" i="4"/>
  <c r="M60" i="4"/>
  <c r="L60" i="4"/>
  <c r="K60" i="4"/>
  <c r="J60" i="4"/>
  <c r="I60" i="4"/>
  <c r="Z59" i="4"/>
  <c r="X59" i="4"/>
  <c r="O59" i="4"/>
  <c r="N59" i="4"/>
  <c r="M59" i="4"/>
  <c r="L59" i="4"/>
  <c r="K59" i="4"/>
  <c r="J59" i="4"/>
  <c r="I59" i="4"/>
  <c r="Z58" i="4"/>
  <c r="X58" i="4"/>
  <c r="O58" i="4"/>
  <c r="N58" i="4"/>
  <c r="M58" i="4"/>
  <c r="L58" i="4"/>
  <c r="K58" i="4"/>
  <c r="J58" i="4"/>
  <c r="I58" i="4"/>
  <c r="Z57" i="4"/>
  <c r="X57" i="4"/>
  <c r="O57" i="4"/>
  <c r="N57" i="4"/>
  <c r="N94" i="4" s="1"/>
  <c r="M57" i="4"/>
  <c r="M94" i="4" s="1"/>
  <c r="L57" i="4"/>
  <c r="K57" i="4"/>
  <c r="J57" i="4"/>
  <c r="J94" i="4" s="1"/>
  <c r="I57" i="4"/>
  <c r="I94" i="4" s="1"/>
  <c r="N55" i="4"/>
  <c r="M55" i="4"/>
  <c r="L55" i="4"/>
  <c r="K55" i="4"/>
  <c r="J55" i="4"/>
  <c r="I55" i="4"/>
  <c r="B49" i="4"/>
  <c r="G48" i="4"/>
  <c r="F48" i="4"/>
  <c r="F49" i="4" s="1"/>
  <c r="E48" i="4"/>
  <c r="D48" i="4"/>
  <c r="C48" i="4"/>
  <c r="B48" i="4"/>
  <c r="G47" i="4"/>
  <c r="G49" i="4" s="1"/>
  <c r="F47" i="4"/>
  <c r="E47" i="4"/>
  <c r="E49" i="4" s="1"/>
  <c r="D47" i="4"/>
  <c r="D49" i="4" s="1"/>
  <c r="C47" i="4"/>
  <c r="C49" i="4" s="1"/>
  <c r="B47" i="4"/>
  <c r="Z45" i="4"/>
  <c r="X45" i="4"/>
  <c r="O45" i="4"/>
  <c r="N45" i="4"/>
  <c r="M45" i="4"/>
  <c r="L45" i="4"/>
  <c r="K45" i="4"/>
  <c r="J45" i="4"/>
  <c r="I45" i="4"/>
  <c r="Z44" i="4"/>
  <c r="X44" i="4"/>
  <c r="O44" i="4"/>
  <c r="N44" i="4"/>
  <c r="M44" i="4"/>
  <c r="L44" i="4"/>
  <c r="K44" i="4"/>
  <c r="J44" i="4"/>
  <c r="I44" i="4"/>
  <c r="Z43" i="4"/>
  <c r="X43" i="4"/>
  <c r="O43" i="4"/>
  <c r="N43" i="4"/>
  <c r="M43" i="4"/>
  <c r="L43" i="4"/>
  <c r="K43" i="4"/>
  <c r="J43" i="4"/>
  <c r="I43" i="4"/>
  <c r="Z42" i="4"/>
  <c r="X42" i="4"/>
  <c r="O42" i="4"/>
  <c r="N42" i="4"/>
  <c r="M42" i="4"/>
  <c r="L42" i="4"/>
  <c r="K42" i="4"/>
  <c r="J42" i="4"/>
  <c r="I42" i="4"/>
  <c r="Z41" i="4"/>
  <c r="X41" i="4"/>
  <c r="O41" i="4"/>
  <c r="N41" i="4"/>
  <c r="M41" i="4"/>
  <c r="L41" i="4"/>
  <c r="K41" i="4"/>
  <c r="J41" i="4"/>
  <c r="I41" i="4"/>
  <c r="Z40" i="4"/>
  <c r="X40" i="4"/>
  <c r="O40" i="4"/>
  <c r="N40" i="4"/>
  <c r="M40" i="4"/>
  <c r="L40" i="4"/>
  <c r="K40" i="4"/>
  <c r="J40" i="4"/>
  <c r="I40" i="4"/>
  <c r="Z39" i="4"/>
  <c r="X39" i="4"/>
  <c r="O39" i="4"/>
  <c r="N39" i="4"/>
  <c r="M39" i="4"/>
  <c r="L39" i="4"/>
  <c r="K39" i="4"/>
  <c r="J39" i="4"/>
  <c r="I39" i="4"/>
  <c r="Z38" i="4"/>
  <c r="X38" i="4"/>
  <c r="O38" i="4"/>
  <c r="N38" i="4"/>
  <c r="M38" i="4"/>
  <c r="L38" i="4"/>
  <c r="K38" i="4"/>
  <c r="J38" i="4"/>
  <c r="I38" i="4"/>
  <c r="Z37" i="4"/>
  <c r="X37" i="4"/>
  <c r="O37" i="4"/>
  <c r="N37" i="4"/>
  <c r="M37" i="4"/>
  <c r="L37" i="4"/>
  <c r="K37" i="4"/>
  <c r="J37" i="4"/>
  <c r="I37" i="4"/>
  <c r="Z36" i="4"/>
  <c r="X36" i="4"/>
  <c r="O36" i="4"/>
  <c r="N36" i="4"/>
  <c r="M36" i="4"/>
  <c r="L36" i="4"/>
  <c r="K36" i="4"/>
  <c r="J36" i="4"/>
  <c r="I36" i="4"/>
  <c r="Z35" i="4"/>
  <c r="X35" i="4"/>
  <c r="O35" i="4"/>
  <c r="N35" i="4"/>
  <c r="M35" i="4"/>
  <c r="L35" i="4"/>
  <c r="K35" i="4"/>
  <c r="J35" i="4"/>
  <c r="I35" i="4"/>
  <c r="Z34" i="4"/>
  <c r="X34" i="4"/>
  <c r="O34" i="4"/>
  <c r="N34" i="4"/>
  <c r="M34" i="4"/>
  <c r="L34" i="4"/>
  <c r="K34" i="4"/>
  <c r="J34" i="4"/>
  <c r="I34" i="4"/>
  <c r="Z33" i="4"/>
  <c r="X33" i="4"/>
  <c r="O33" i="4"/>
  <c r="N33" i="4"/>
  <c r="M33" i="4"/>
  <c r="L33" i="4"/>
  <c r="K33" i="4"/>
  <c r="J33" i="4"/>
  <c r="I33" i="4"/>
  <c r="Z32" i="4"/>
  <c r="X32" i="4"/>
  <c r="O32" i="4"/>
  <c r="N32" i="4"/>
  <c r="M32" i="4"/>
  <c r="L32" i="4"/>
  <c r="K32" i="4"/>
  <c r="J32" i="4"/>
  <c r="I32" i="4"/>
  <c r="Z31" i="4"/>
  <c r="X31" i="4"/>
  <c r="O31" i="4"/>
  <c r="N31" i="4"/>
  <c r="M31" i="4"/>
  <c r="L31" i="4"/>
  <c r="K31" i="4"/>
  <c r="J31" i="4"/>
  <c r="I31" i="4"/>
  <c r="Z30" i="4"/>
  <c r="X30" i="4"/>
  <c r="O30" i="4"/>
  <c r="N30" i="4"/>
  <c r="M30" i="4"/>
  <c r="L30" i="4"/>
  <c r="K30" i="4"/>
  <c r="J30" i="4"/>
  <c r="I30" i="4"/>
  <c r="Z29" i="4"/>
  <c r="X29" i="4"/>
  <c r="O29" i="4"/>
  <c r="N29" i="4"/>
  <c r="M29" i="4"/>
  <c r="L29" i="4"/>
  <c r="K29" i="4"/>
  <c r="J29" i="4"/>
  <c r="I29" i="4"/>
  <c r="Z28" i="4"/>
  <c r="X28" i="4"/>
  <c r="O28" i="4"/>
  <c r="N28" i="4"/>
  <c r="M28" i="4"/>
  <c r="L28" i="4"/>
  <c r="K28" i="4"/>
  <c r="J28" i="4"/>
  <c r="I28" i="4"/>
  <c r="Z27" i="4"/>
  <c r="X27" i="4"/>
  <c r="O27" i="4"/>
  <c r="N27" i="4"/>
  <c r="M27" i="4"/>
  <c r="L27" i="4"/>
  <c r="K27" i="4"/>
  <c r="J27" i="4"/>
  <c r="I27" i="4"/>
  <c r="Z26" i="4"/>
  <c r="X26" i="4"/>
  <c r="O26" i="4"/>
  <c r="N26" i="4"/>
  <c r="M26" i="4"/>
  <c r="L26" i="4"/>
  <c r="K26" i="4"/>
  <c r="J26" i="4"/>
  <c r="I26" i="4"/>
  <c r="Z25" i="4"/>
  <c r="X25" i="4"/>
  <c r="O25" i="4"/>
  <c r="N25" i="4"/>
  <c r="M25" i="4"/>
  <c r="L25" i="4"/>
  <c r="K25" i="4"/>
  <c r="J25" i="4"/>
  <c r="I25" i="4"/>
  <c r="Z24" i="4"/>
  <c r="X24" i="4"/>
  <c r="O24" i="4"/>
  <c r="N24" i="4"/>
  <c r="M24" i="4"/>
  <c r="L24" i="4"/>
  <c r="K24" i="4"/>
  <c r="J24" i="4"/>
  <c r="I24" i="4"/>
  <c r="Z23" i="4"/>
  <c r="X23" i="4"/>
  <c r="O23" i="4"/>
  <c r="N23" i="4"/>
  <c r="M23" i="4"/>
  <c r="L23" i="4"/>
  <c r="K23" i="4"/>
  <c r="J23" i="4"/>
  <c r="I23" i="4"/>
  <c r="Z22" i="4"/>
  <c r="X22" i="4"/>
  <c r="O22" i="4"/>
  <c r="N22" i="4"/>
  <c r="M22" i="4"/>
  <c r="L22" i="4"/>
  <c r="K22" i="4"/>
  <c r="J22" i="4"/>
  <c r="I22" i="4"/>
  <c r="Z21" i="4"/>
  <c r="X21" i="4"/>
  <c r="O21" i="4"/>
  <c r="N21" i="4"/>
  <c r="M21" i="4"/>
  <c r="L21" i="4"/>
  <c r="K21" i="4"/>
  <c r="J21" i="4"/>
  <c r="I21" i="4"/>
  <c r="Z20" i="4"/>
  <c r="X20" i="4"/>
  <c r="O20" i="4"/>
  <c r="N20" i="4"/>
  <c r="M20" i="4"/>
  <c r="L20" i="4"/>
  <c r="L47" i="4" s="1"/>
  <c r="K20" i="4"/>
  <c r="J20" i="4"/>
  <c r="I20" i="4"/>
  <c r="Z19" i="4"/>
  <c r="X19" i="4"/>
  <c r="O19" i="4"/>
  <c r="N19" i="4"/>
  <c r="M19" i="4"/>
  <c r="M47" i="4" s="1"/>
  <c r="M49" i="4" s="1"/>
  <c r="L19" i="4"/>
  <c r="K19" i="4"/>
  <c r="J19" i="4"/>
  <c r="I19" i="4"/>
  <c r="I47" i="4" s="1"/>
  <c r="Z18" i="4"/>
  <c r="X18" i="4"/>
  <c r="O18" i="4"/>
  <c r="N18" i="4"/>
  <c r="N47" i="4" s="1"/>
  <c r="N49" i="4" s="1"/>
  <c r="M18" i="4"/>
  <c r="L18" i="4"/>
  <c r="K18" i="4"/>
  <c r="K47" i="4" s="1"/>
  <c r="J18" i="4"/>
  <c r="J47" i="4" s="1"/>
  <c r="I18" i="4"/>
  <c r="N16" i="4"/>
  <c r="Z15" i="4"/>
  <c r="X15" i="4"/>
  <c r="O15" i="4"/>
  <c r="N15" i="4"/>
  <c r="M15" i="4"/>
  <c r="L15" i="4"/>
  <c r="K15" i="4"/>
  <c r="J15" i="4"/>
  <c r="I15" i="4"/>
  <c r="Z14" i="4"/>
  <c r="X14" i="4"/>
  <c r="O14" i="4"/>
  <c r="N14" i="4"/>
  <c r="M14" i="4"/>
  <c r="L14" i="4"/>
  <c r="K14" i="4"/>
  <c r="J14" i="4"/>
  <c r="I14" i="4"/>
  <c r="Z13" i="4"/>
  <c r="X13" i="4"/>
  <c r="O13" i="4"/>
  <c r="N13" i="4"/>
  <c r="M13" i="4"/>
  <c r="L13" i="4"/>
  <c r="K13" i="4"/>
  <c r="J13" i="4"/>
  <c r="I13" i="4"/>
  <c r="Z12" i="4"/>
  <c r="X12" i="4"/>
  <c r="O12" i="4"/>
  <c r="N12" i="4"/>
  <c r="M12" i="4"/>
  <c r="L12" i="4"/>
  <c r="K12" i="4"/>
  <c r="K48" i="4" s="1"/>
  <c r="J12" i="4"/>
  <c r="I12" i="4"/>
  <c r="Z11" i="4"/>
  <c r="X11" i="4"/>
  <c r="O11" i="4"/>
  <c r="N11" i="4"/>
  <c r="N48" i="4" s="1"/>
  <c r="M11" i="4"/>
  <c r="M48" i="4" s="1"/>
  <c r="L11" i="4"/>
  <c r="L48" i="4" s="1"/>
  <c r="K11" i="4"/>
  <c r="J11" i="4"/>
  <c r="J48" i="4" s="1"/>
  <c r="I11" i="4"/>
  <c r="I48" i="4" s="1"/>
  <c r="N9" i="4"/>
  <c r="M9" i="4"/>
  <c r="L9" i="4"/>
  <c r="K9" i="4"/>
  <c r="J9" i="4"/>
  <c r="I9" i="4"/>
  <c r="B4" i="4"/>
  <c r="O3" i="4"/>
  <c r="K3" i="4"/>
  <c r="B3" i="4"/>
  <c r="L1" i="4"/>
  <c r="G1" i="4"/>
  <c r="L49" i="4" l="1"/>
  <c r="P93" i="4"/>
  <c r="I95" i="4"/>
  <c r="B96" i="4"/>
  <c r="B50" i="4"/>
  <c r="B98" i="4" s="1"/>
  <c r="M95" i="4"/>
  <c r="J49" i="4"/>
  <c r="I49" i="4"/>
  <c r="P47" i="4"/>
  <c r="N95" i="4"/>
  <c r="K49" i="4"/>
  <c r="I50" i="4" l="1"/>
  <c r="C99" i="4"/>
  <c r="C113" i="4" s="1"/>
  <c r="B51" i="4"/>
  <c r="C106" i="4" s="1"/>
  <c r="D99" i="4"/>
  <c r="C114" i="4" s="1"/>
  <c r="C51" i="4"/>
  <c r="C107" i="4" s="1"/>
  <c r="B99" i="4"/>
  <c r="C112" i="4" s="1"/>
  <c r="E99" i="4"/>
  <c r="C115" i="4" s="1"/>
  <c r="D51" i="4"/>
  <c r="C108" i="4" s="1"/>
  <c r="G51" i="4"/>
  <c r="C111" i="4" s="1"/>
  <c r="G4" i="4"/>
  <c r="I4" i="4" s="1"/>
  <c r="M4" i="4" s="1"/>
  <c r="G99" i="4"/>
  <c r="C117" i="4" s="1"/>
  <c r="F51" i="4"/>
  <c r="C110" i="4" s="1"/>
  <c r="F99" i="4"/>
  <c r="C116" i="4" s="1"/>
  <c r="E51" i="4"/>
  <c r="C109" i="4" s="1"/>
  <c r="I96" i="4"/>
  <c r="P96" i="4" s="1"/>
  <c r="C118" i="4" l="1"/>
  <c r="P50" i="4"/>
  <c r="I98" i="4"/>
  <c r="L99" i="4" l="1"/>
  <c r="D115" i="4" s="1"/>
  <c r="K51" i="4"/>
  <c r="D108" i="4" s="1"/>
  <c r="N99" i="4"/>
  <c r="D117" i="4" s="1"/>
  <c r="K99" i="4"/>
  <c r="D114" i="4" s="1"/>
  <c r="J51" i="4"/>
  <c r="D107" i="4" s="1"/>
  <c r="L51" i="4"/>
  <c r="D109" i="4" s="1"/>
  <c r="J99" i="4"/>
  <c r="D113" i="4" s="1"/>
  <c r="P98" i="4"/>
  <c r="I51" i="4"/>
  <c r="D106" i="4" s="1"/>
  <c r="I99" i="4"/>
  <c r="D112" i="4" s="1"/>
  <c r="D4" i="4"/>
  <c r="M51" i="4"/>
  <c r="D110" i="4" s="1"/>
  <c r="M99" i="4"/>
  <c r="D116" i="4" s="1"/>
  <c r="N51" i="4"/>
  <c r="D111" i="4" s="1"/>
  <c r="D118" i="4" l="1"/>
</calcChain>
</file>

<file path=xl/sharedStrings.xml><?xml version="1.0" encoding="utf-8"?>
<sst xmlns="http://schemas.openxmlformats.org/spreadsheetml/2006/main" count="87" uniqueCount="63">
  <si>
    <t>Inventaire des volumes en sylves.</t>
  </si>
  <si>
    <t>Commune:</t>
  </si>
  <si>
    <t xml:space="preserve">Altitude moyenne: </t>
  </si>
  <si>
    <t>m</t>
  </si>
  <si>
    <t>Feuille:</t>
  </si>
  <si>
    <t>recto</t>
  </si>
  <si>
    <t>Lieu :</t>
  </si>
  <si>
    <t>Date du relevé:</t>
  </si>
  <si>
    <t>Placette no:</t>
  </si>
  <si>
    <t>Surface:</t>
  </si>
  <si>
    <t>ha</t>
  </si>
  <si>
    <t>m3/ha</t>
  </si>
  <si>
    <t>pces/ha</t>
  </si>
  <si>
    <t>m2 par pce</t>
  </si>
  <si>
    <t>m entre les tiges</t>
  </si>
  <si>
    <t>Remarques:</t>
  </si>
  <si>
    <t>1er relevé de la parcelle qui a eu lieu avant les travaux d'exploitation 2009</t>
  </si>
  <si>
    <t>Tarif Jb Hê fort</t>
  </si>
  <si>
    <t>Résineux pièces</t>
  </si>
  <si>
    <t>Résineux en sylves</t>
  </si>
  <si>
    <t>Tarif résineux Vaudois</t>
  </si>
  <si>
    <t>Tarif Jb Epicéa</t>
  </si>
  <si>
    <t>Tarif Jb Sapin</t>
  </si>
  <si>
    <t>DHP</t>
  </si>
  <si>
    <t>Ep</t>
  </si>
  <si>
    <t>Sa</t>
  </si>
  <si>
    <t>Aut. R.</t>
  </si>
  <si>
    <t>T1</t>
  </si>
  <si>
    <t>T1 / T2</t>
  </si>
  <si>
    <t>T2</t>
  </si>
  <si>
    <t>T2 / T3</t>
  </si>
  <si>
    <t>T4</t>
  </si>
  <si>
    <t>EP faible</t>
  </si>
  <si>
    <t>EP moyen</t>
  </si>
  <si>
    <t>EP fort</t>
  </si>
  <si>
    <t>Sa faible</t>
  </si>
  <si>
    <t>Sa moyen</t>
  </si>
  <si>
    <t>Sa fort</t>
  </si>
  <si>
    <t>Pces &gt; 26 cm</t>
  </si>
  <si>
    <t xml:space="preserve"> &gt; 26 cm</t>
  </si>
  <si>
    <t>Sylves</t>
  </si>
  <si>
    <t>Pces &lt; 24 cm</t>
  </si>
  <si>
    <t>&lt; 26 cm</t>
  </si>
  <si>
    <t>Total pces</t>
  </si>
  <si>
    <t>Total m3</t>
  </si>
  <si>
    <t>Total</t>
  </si>
  <si>
    <t>% des essences</t>
  </si>
  <si>
    <t>% des sylves</t>
  </si>
  <si>
    <t>Pièces de feuillus</t>
  </si>
  <si>
    <t>Feuillus en sylves</t>
  </si>
  <si>
    <t>Tarif feuillus Vaudois</t>
  </si>
  <si>
    <t>Tarif Jb Hêtre</t>
  </si>
  <si>
    <t>Hê</t>
  </si>
  <si>
    <t>Ers</t>
  </si>
  <si>
    <t>Aut.f</t>
  </si>
  <si>
    <t>Hê faible</t>
  </si>
  <si>
    <t>Hê moyen</t>
  </si>
  <si>
    <t>Hê fort</t>
  </si>
  <si>
    <t>Pces</t>
  </si>
  <si>
    <t>R + F</t>
  </si>
  <si>
    <t>en %</t>
  </si>
  <si>
    <t>pces</t>
  </si>
  <si>
    <t>sylves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</si>
</sst>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\ &quot;€&quot;_-;\-* #,##0\ &quot;€&quot;_-;_-* &quot;-&quot;\ &quot;€&quot;_-;_-@_-"/>
    <numFmt numFmtId="165" formatCode="_-* #,##0.00\ _€_-;\-* #,##0.00\ _€_-;_-* &quot;-&quot;??\ _€_-;_-@_-"/>
    <numFmt numFmtId="166" formatCode="_-* #,##0.00;\-* #,##0.00;_-* &quot;-&quot;??;_-@_-"/>
    <numFmt numFmtId="167" formatCode="&quot;CHF&quot;* #,##0.00"/>
    <numFmt numFmtId="168" formatCode="dd/mm/yyyy;@"/>
    <numFmt numFmtId="169" formatCode="0.0"/>
    <numFmt numFmtId="170" formatCode="0.000"/>
  </numFmts>
  <fonts count="27" x14ac:knownFonts="1">
    <font>
      <sz val="11"/>
      <color theme="1"/>
      <name val="Arial"/>
      <family val="2"/>
      <scheme val="minor"/>
    </font>
    <font>
      <sz val="10.5"/>
      <color theme="1"/>
      <name val="Arial"/>
      <family val="2"/>
    </font>
    <font>
      <sz val="18"/>
      <color theme="3"/>
      <name val="Arial"/>
      <family val="2"/>
      <scheme val="major"/>
    </font>
    <font>
      <sz val="10.5"/>
      <color theme="1"/>
      <name val="Arial"/>
      <family val="2"/>
      <scheme val="minor"/>
    </font>
    <font>
      <b/>
      <sz val="10.5"/>
      <color rgb="FF3F3F3F"/>
      <name val="Arial"/>
      <family val="2"/>
      <scheme val="major"/>
    </font>
    <font>
      <i/>
      <sz val="10.5"/>
      <color rgb="FF7F7F7F"/>
      <name val="Arial"/>
      <family val="2"/>
      <scheme val="minor"/>
    </font>
    <font>
      <sz val="10.5"/>
      <color rgb="FFFA7D00"/>
      <name val="Arial"/>
      <family val="2"/>
      <scheme val="minor"/>
    </font>
    <font>
      <sz val="10.5"/>
      <color rgb="FFFF0000"/>
      <name val="Arial"/>
      <family val="2"/>
      <scheme val="minor"/>
    </font>
    <font>
      <b/>
      <sz val="10.5"/>
      <color theme="0"/>
      <name val="Arial"/>
      <family val="2"/>
      <scheme val="minor"/>
    </font>
    <font>
      <b/>
      <sz val="10.5"/>
      <color theme="1"/>
      <name val="Arial"/>
      <family val="2"/>
      <scheme val="minor"/>
    </font>
    <font>
      <b/>
      <sz val="15"/>
      <color theme="1"/>
      <name val="Arial"/>
      <family val="2"/>
      <scheme val="major"/>
    </font>
    <font>
      <b/>
      <sz val="13"/>
      <name val="Arial"/>
      <family val="2"/>
      <scheme val="major"/>
    </font>
    <font>
      <b/>
      <sz val="11"/>
      <name val="Arial"/>
      <family val="3"/>
      <scheme val="major"/>
    </font>
    <font>
      <sz val="10.5"/>
      <color theme="0"/>
      <name val="Arial"/>
      <family val="2"/>
      <scheme val="minor"/>
    </font>
    <font>
      <u/>
      <sz val="10.5"/>
      <color theme="1"/>
      <name val="Arial"/>
      <family val="2"/>
      <scheme val="minor"/>
    </font>
    <font>
      <sz val="10.5"/>
      <color theme="6" tint="-0.24994659260841701"/>
      <name val="Arial"/>
      <family val="2"/>
      <scheme val="minor"/>
    </font>
    <font>
      <sz val="10.5"/>
      <color theme="8"/>
      <name val="Arial"/>
      <family val="2"/>
      <scheme val="minor"/>
    </font>
    <font>
      <sz val="10.5"/>
      <color theme="9"/>
      <name val="Arial"/>
      <family val="2"/>
      <scheme val="minor"/>
    </font>
    <font>
      <b/>
      <sz val="10.5"/>
      <color theme="8"/>
      <name val="Arial"/>
      <family val="2"/>
      <scheme val="major"/>
    </font>
    <font>
      <b/>
      <u/>
      <sz val="14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lightUp"/>
    </fill>
  </fills>
  <borders count="7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1"/>
      </top>
      <bottom style="double">
        <color theme="1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8">
    <xf numFmtId="0" fontId="0" fillId="0" borderId="0"/>
    <xf numFmtId="165" fontId="1" fillId="0" borderId="0" applyFont="0" applyFill="0" applyBorder="0" applyAlignment="0" applyProtection="0"/>
    <xf numFmtId="166" fontId="3" fillId="0" borderId="0" applyFill="0" applyBorder="0" applyAlignment="0" applyProtection="0"/>
    <xf numFmtId="167" fontId="3" fillId="0" borderId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Alignment="0" applyProtection="0"/>
    <xf numFmtId="0" fontId="12" fillId="0" borderId="0" applyNumberFormat="0" applyFill="0" applyAlignment="0" applyProtection="0"/>
    <xf numFmtId="0" fontId="12" fillId="0" borderId="0" applyNumberFormat="0" applyFill="0" applyAlignment="0" applyProtection="0"/>
    <xf numFmtId="0" fontId="15" fillId="29" borderId="0" applyNumberFormat="0" applyBorder="0" applyAlignment="0" applyProtection="0"/>
    <xf numFmtId="0" fontId="17" fillId="31" borderId="0" applyNumberFormat="0" applyBorder="0" applyAlignment="0" applyProtection="0"/>
    <xf numFmtId="0" fontId="16" fillId="30" borderId="0" applyNumberFormat="0" applyBorder="0" applyAlignment="0" applyProtection="0"/>
    <xf numFmtId="0" fontId="3" fillId="32" borderId="1" applyNumberFormat="0" applyAlignment="0" applyProtection="0"/>
    <xf numFmtId="0" fontId="4" fillId="2" borderId="2" applyNumberFormat="0" applyAlignment="0" applyProtection="0"/>
    <xf numFmtId="0" fontId="18" fillId="2" borderId="1" applyNumberFormat="0" applyAlignment="0" applyProtection="0"/>
    <xf numFmtId="0" fontId="6" fillId="0" borderId="3" applyNumberFormat="0" applyFill="0" applyAlignment="0" applyProtection="0"/>
    <xf numFmtId="0" fontId="8" fillId="3" borderId="4" applyNumberFormat="0" applyAlignment="0" applyProtection="0"/>
    <xf numFmtId="0" fontId="7" fillId="0" borderId="0" applyNumberFormat="0" applyFill="0" applyBorder="0" applyAlignment="0" applyProtection="0"/>
    <xf numFmtId="0" fontId="3" fillId="28" borderId="5" applyNumberFormat="0" applyAlignment="0" applyProtection="0"/>
    <xf numFmtId="0" fontId="5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3" fillId="27" borderId="0" applyNumberFormat="0" applyBorder="0" applyAlignment="0" applyProtection="0"/>
    <xf numFmtId="4" fontId="3" fillId="0" borderId="0" applyFont="0" applyFill="0" applyBorder="0" applyProtection="0"/>
  </cellStyleXfs>
  <cellXfs count="190">
    <xf numFmtId="0" fontId="0" fillId="0" borderId="0" xfId="0"/>
    <xf numFmtId="0" fontId="19" fillId="0" borderId="0" xfId="0" applyFont="1"/>
    <xf numFmtId="0" fontId="20" fillId="0" borderId="0" xfId="0" applyFont="1" applyAlignment="1">
      <alignment horizontal="right"/>
    </xf>
    <xf numFmtId="0" fontId="21" fillId="0" borderId="7" xfId="0" applyFont="1" applyBorder="1"/>
    <xf numFmtId="0" fontId="0" fillId="0" borderId="7" xfId="0" applyBorder="1"/>
    <xf numFmtId="1" fontId="20" fillId="0" borderId="7" xfId="0" applyNumberFormat="1" applyFont="1" applyBorder="1" applyAlignment="1">
      <alignment horizontal="center"/>
    </xf>
    <xf numFmtId="0" fontId="22" fillId="0" borderId="0" xfId="0" applyFont="1"/>
    <xf numFmtId="0" fontId="20" fillId="0" borderId="7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0" fontId="23" fillId="0" borderId="7" xfId="0" applyFont="1" applyBorder="1"/>
    <xf numFmtId="168" fontId="23" fillId="0" borderId="7" xfId="0" applyNumberFormat="1" applyFont="1" applyBorder="1" applyAlignment="1">
      <alignment horizontal="center"/>
    </xf>
    <xf numFmtId="2" fontId="22" fillId="0" borderId="8" xfId="0" applyNumberFormat="1" applyFont="1" applyBorder="1"/>
    <xf numFmtId="2" fontId="22" fillId="0" borderId="9" xfId="0" applyNumberFormat="1" applyFont="1" applyBorder="1"/>
    <xf numFmtId="169" fontId="22" fillId="0" borderId="8" xfId="0" applyNumberFormat="1" applyFont="1" applyBorder="1" applyAlignment="1">
      <alignment horizontal="right"/>
    </xf>
    <xf numFmtId="1" fontId="22" fillId="0" borderId="9" xfId="0" applyNumberFormat="1" applyFont="1" applyBorder="1"/>
    <xf numFmtId="0" fontId="22" fillId="0" borderId="9" xfId="0" applyFont="1" applyBorder="1" applyAlignment="1">
      <alignment horizontal="left"/>
    </xf>
    <xf numFmtId="1" fontId="22" fillId="0" borderId="8" xfId="0" applyNumberFormat="1" applyFont="1" applyBorder="1" applyAlignment="1">
      <alignment horizontal="right"/>
    </xf>
    <xf numFmtId="169" fontId="22" fillId="0" borderId="7" xfId="0" applyNumberFormat="1" applyFont="1" applyBorder="1"/>
    <xf numFmtId="1" fontId="22" fillId="0" borderId="0" xfId="0" applyNumberFormat="1" applyFont="1" applyAlignment="1">
      <alignment horizontal="center"/>
    </xf>
    <xf numFmtId="169" fontId="22" fillId="0" borderId="7" xfId="0" applyNumberFormat="1" applyFont="1" applyBorder="1" applyAlignment="1">
      <alignment horizontal="right"/>
    </xf>
    <xf numFmtId="0" fontId="22" fillId="0" borderId="0" xfId="0" applyFont="1" applyAlignment="1">
      <alignment horizontal="left"/>
    </xf>
    <xf numFmtId="1" fontId="22" fillId="0" borderId="0" xfId="0" applyNumberFormat="1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7" xfId="0" applyFont="1" applyBorder="1" applyAlignment="1">
      <alignment horizontal="left"/>
    </xf>
    <xf numFmtId="0" fontId="20" fillId="0" borderId="7" xfId="0" applyFont="1" applyBorder="1" applyAlignment="1">
      <alignment horizontal="right"/>
    </xf>
    <xf numFmtId="1" fontId="24" fillId="0" borderId="7" xfId="0" applyNumberFormat="1" applyFont="1" applyBorder="1" applyAlignment="1">
      <alignment horizontal="left"/>
    </xf>
    <xf numFmtId="168" fontId="24" fillId="0" borderId="7" xfId="0" applyNumberFormat="1" applyFont="1" applyBorder="1" applyAlignment="1">
      <alignment horizontal="left"/>
    </xf>
    <xf numFmtId="0" fontId="23" fillId="0" borderId="8" xfId="0" applyFont="1" applyBorder="1"/>
    <xf numFmtId="0" fontId="24" fillId="0" borderId="8" xfId="0" applyFont="1" applyBorder="1" applyAlignment="1">
      <alignment horizontal="left"/>
    </xf>
    <xf numFmtId="0" fontId="0" fillId="0" borderId="8" xfId="0" applyBorder="1"/>
    <xf numFmtId="0" fontId="20" fillId="0" borderId="8" xfId="0" applyFont="1" applyBorder="1" applyAlignment="1">
      <alignment horizontal="right"/>
    </xf>
    <xf numFmtId="1" fontId="24" fillId="0" borderId="8" xfId="0" applyNumberFormat="1" applyFont="1" applyBorder="1" applyAlignment="1">
      <alignment horizontal="left"/>
    </xf>
    <xf numFmtId="168" fontId="24" fillId="0" borderId="8" xfId="0" applyNumberFormat="1" applyFont="1" applyBorder="1" applyAlignment="1">
      <alignment horizontal="left"/>
    </xf>
    <xf numFmtId="0" fontId="22" fillId="0" borderId="10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13" xfId="0" applyFont="1" applyBorder="1"/>
    <xf numFmtId="0" fontId="22" fillId="0" borderId="14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2" fillId="0" borderId="18" xfId="0" applyFont="1" applyBorder="1" applyAlignment="1">
      <alignment horizontal="center"/>
    </xf>
    <xf numFmtId="0" fontId="22" fillId="0" borderId="19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2" fillId="0" borderId="21" xfId="0" applyFont="1" applyBorder="1" applyAlignment="1">
      <alignment horizontal="center"/>
    </xf>
    <xf numFmtId="0" fontId="22" fillId="0" borderId="22" xfId="0" applyFont="1" applyBorder="1" applyAlignment="1">
      <alignment horizontal="center"/>
    </xf>
    <xf numFmtId="0" fontId="22" fillId="0" borderId="23" xfId="0" applyFont="1" applyBorder="1" applyAlignment="1">
      <alignment horizontal="center"/>
    </xf>
    <xf numFmtId="0" fontId="22" fillId="0" borderId="24" xfId="0" applyFont="1" applyBorder="1" applyAlignment="1">
      <alignment horizontal="center"/>
    </xf>
    <xf numFmtId="0" fontId="22" fillId="0" borderId="25" xfId="0" applyFont="1" applyBorder="1" applyAlignment="1">
      <alignment horizontal="center"/>
    </xf>
    <xf numFmtId="0" fontId="22" fillId="33" borderId="26" xfId="0" applyFont="1" applyFill="1" applyBorder="1" applyAlignment="1">
      <alignment horizontal="center"/>
    </xf>
    <xf numFmtId="0" fontId="22" fillId="33" borderId="12" xfId="0" applyFont="1" applyFill="1" applyBorder="1" applyAlignment="1">
      <alignment horizontal="center"/>
    </xf>
    <xf numFmtId="0" fontId="22" fillId="33" borderId="23" xfId="0" applyFont="1" applyFill="1" applyBorder="1" applyAlignment="1">
      <alignment horizontal="center"/>
    </xf>
    <xf numFmtId="0" fontId="22" fillId="0" borderId="27" xfId="0" applyFont="1" applyBorder="1" applyAlignment="1">
      <alignment horizontal="center"/>
    </xf>
    <xf numFmtId="0" fontId="22" fillId="0" borderId="28" xfId="0" applyFont="1" applyBorder="1" applyAlignment="1">
      <alignment horizontal="center"/>
    </xf>
    <xf numFmtId="0" fontId="0" fillId="0" borderId="20" xfId="0" applyBorder="1"/>
    <xf numFmtId="0" fontId="0" fillId="0" borderId="21" xfId="0" applyBorder="1"/>
    <xf numFmtId="0" fontId="22" fillId="0" borderId="21" xfId="0" applyFont="1" applyBorder="1" applyAlignment="1">
      <alignment horizontal="center"/>
    </xf>
    <xf numFmtId="0" fontId="22" fillId="34" borderId="22" xfId="0" applyFont="1" applyFill="1" applyBorder="1" applyAlignment="1">
      <alignment horizontal="center"/>
    </xf>
    <xf numFmtId="0" fontId="22" fillId="0" borderId="29" xfId="0" applyFont="1" applyBorder="1" applyAlignment="1">
      <alignment horizontal="center"/>
    </xf>
    <xf numFmtId="0" fontId="22" fillId="35" borderId="30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31" xfId="0" applyFont="1" applyBorder="1" applyAlignment="1">
      <alignment horizontal="center"/>
    </xf>
    <xf numFmtId="0" fontId="22" fillId="0" borderId="32" xfId="0" applyFont="1" applyBorder="1" applyAlignment="1">
      <alignment horizontal="center"/>
    </xf>
    <xf numFmtId="0" fontId="0" fillId="0" borderId="33" xfId="0" applyBorder="1"/>
    <xf numFmtId="0" fontId="0" fillId="0" borderId="34" xfId="0" applyBorder="1"/>
    <xf numFmtId="1" fontId="22" fillId="0" borderId="35" xfId="0" applyNumberFormat="1" applyFont="1" applyBorder="1" applyAlignment="1">
      <alignment horizontal="center" vertical="center"/>
    </xf>
    <xf numFmtId="2" fontId="22" fillId="35" borderId="29" xfId="0" applyNumberFormat="1" applyFont="1" applyFill="1" applyBorder="1" applyAlignment="1">
      <alignment horizontal="center"/>
    </xf>
    <xf numFmtId="1" fontId="22" fillId="33" borderId="35" xfId="0" applyNumberFormat="1" applyFont="1" applyFill="1" applyBorder="1" applyAlignment="1">
      <alignment horizontal="center"/>
    </xf>
    <xf numFmtId="0" fontId="25" fillId="33" borderId="35" xfId="0" applyFont="1" applyFill="1" applyBorder="1" applyAlignment="1">
      <alignment horizontal="center"/>
    </xf>
    <xf numFmtId="2" fontId="22" fillId="0" borderId="36" xfId="0" applyNumberFormat="1" applyFont="1" applyBorder="1" applyAlignment="1">
      <alignment horizontal="center"/>
    </xf>
    <xf numFmtId="2" fontId="22" fillId="0" borderId="37" xfId="0" applyNumberFormat="1" applyFont="1" applyBorder="1" applyAlignment="1">
      <alignment horizontal="center"/>
    </xf>
    <xf numFmtId="0" fontId="22" fillId="0" borderId="33" xfId="0" applyFont="1" applyBorder="1" applyAlignment="1">
      <alignment horizontal="center"/>
    </xf>
    <xf numFmtId="170" fontId="22" fillId="0" borderId="0" xfId="0" applyNumberFormat="1" applyFont="1" applyAlignment="1">
      <alignment horizontal="center"/>
    </xf>
    <xf numFmtId="170" fontId="22" fillId="0" borderId="34" xfId="0" applyNumberFormat="1" applyFont="1" applyBorder="1" applyAlignment="1">
      <alignment horizontal="center"/>
    </xf>
    <xf numFmtId="0" fontId="22" fillId="0" borderId="38" xfId="0" applyFont="1" applyBorder="1" applyAlignment="1">
      <alignment horizontal="center"/>
    </xf>
    <xf numFmtId="2" fontId="22" fillId="35" borderId="31" xfId="0" applyNumberFormat="1" applyFont="1" applyFill="1" applyBorder="1" applyAlignment="1">
      <alignment horizontal="center"/>
    </xf>
    <xf numFmtId="2" fontId="22" fillId="0" borderId="39" xfId="0" applyNumberFormat="1" applyFont="1" applyBorder="1" applyAlignment="1">
      <alignment horizontal="center"/>
    </xf>
    <xf numFmtId="2" fontId="22" fillId="0" borderId="40" xfId="0" applyNumberFormat="1" applyFont="1" applyBorder="1" applyAlignment="1">
      <alignment horizontal="center"/>
    </xf>
    <xf numFmtId="0" fontId="22" fillId="0" borderId="41" xfId="0" applyFont="1" applyBorder="1" applyAlignment="1">
      <alignment horizontal="center"/>
    </xf>
    <xf numFmtId="170" fontId="22" fillId="0" borderId="38" xfId="0" applyNumberFormat="1" applyFont="1" applyBorder="1" applyAlignment="1">
      <alignment horizontal="center"/>
    </xf>
    <xf numFmtId="170" fontId="22" fillId="0" borderId="42" xfId="0" applyNumberFormat="1" applyFont="1" applyBorder="1" applyAlignment="1">
      <alignment horizontal="center"/>
    </xf>
    <xf numFmtId="170" fontId="26" fillId="0" borderId="0" xfId="0" applyNumberFormat="1" applyFont="1"/>
    <xf numFmtId="0" fontId="22" fillId="0" borderId="42" xfId="0" applyFont="1" applyBorder="1" applyAlignment="1">
      <alignment horizontal="center"/>
    </xf>
    <xf numFmtId="2" fontId="22" fillId="0" borderId="30" xfId="0" applyNumberFormat="1" applyFont="1" applyBorder="1" applyAlignment="1">
      <alignment horizontal="center"/>
    </xf>
    <xf numFmtId="2" fontId="22" fillId="0" borderId="43" xfId="0" applyNumberFormat="1" applyFont="1" applyBorder="1" applyAlignment="1">
      <alignment horizontal="center"/>
    </xf>
    <xf numFmtId="0" fontId="0" fillId="0" borderId="41" xfId="0" applyBorder="1"/>
    <xf numFmtId="0" fontId="0" fillId="0" borderId="38" xfId="0" applyBorder="1"/>
    <xf numFmtId="0" fontId="0" fillId="0" borderId="42" xfId="0" applyBorder="1"/>
    <xf numFmtId="0" fontId="22" fillId="0" borderId="44" xfId="0" applyFont="1" applyBorder="1" applyAlignment="1">
      <alignment horizontal="center"/>
    </xf>
    <xf numFmtId="0" fontId="22" fillId="0" borderId="45" xfId="0" applyFont="1" applyBorder="1" applyAlignment="1">
      <alignment horizontal="center"/>
    </xf>
    <xf numFmtId="1" fontId="22" fillId="0" borderId="46" xfId="0" applyNumberFormat="1" applyFont="1" applyBorder="1" applyAlignment="1">
      <alignment horizontal="center" vertical="center"/>
    </xf>
    <xf numFmtId="1" fontId="22" fillId="33" borderId="46" xfId="0" applyNumberFormat="1" applyFont="1" applyFill="1" applyBorder="1" applyAlignment="1">
      <alignment horizontal="center" vertical="center"/>
    </xf>
    <xf numFmtId="1" fontId="22" fillId="33" borderId="47" xfId="0" applyNumberFormat="1" applyFont="1" applyFill="1" applyBorder="1" applyAlignment="1">
      <alignment horizontal="center"/>
    </xf>
    <xf numFmtId="0" fontId="25" fillId="33" borderId="46" xfId="0" applyFont="1" applyFill="1" applyBorder="1" applyAlignment="1">
      <alignment horizontal="center"/>
    </xf>
    <xf numFmtId="2" fontId="22" fillId="0" borderId="48" xfId="0" applyNumberFormat="1" applyFont="1" applyBorder="1" applyAlignment="1">
      <alignment horizontal="center"/>
    </xf>
    <xf numFmtId="2" fontId="22" fillId="0" borderId="49" xfId="0" applyNumberFormat="1" applyFont="1" applyBorder="1" applyAlignment="1">
      <alignment horizontal="center"/>
    </xf>
    <xf numFmtId="0" fontId="22" fillId="0" borderId="34" xfId="0" applyFont="1" applyBorder="1" applyAlignment="1">
      <alignment horizontal="center"/>
    </xf>
    <xf numFmtId="1" fontId="22" fillId="0" borderId="29" xfId="0" applyNumberFormat="1" applyFont="1" applyBorder="1" applyAlignment="1">
      <alignment horizontal="center" vertical="center"/>
    </xf>
    <xf numFmtId="1" fontId="22" fillId="0" borderId="0" xfId="0" applyNumberFormat="1" applyFont="1" applyAlignment="1">
      <alignment horizontal="center" vertical="center"/>
    </xf>
    <xf numFmtId="1" fontId="22" fillId="33" borderId="29" xfId="0" applyNumberFormat="1" applyFont="1" applyFill="1" applyBorder="1" applyAlignment="1">
      <alignment horizontal="center" vertical="center"/>
    </xf>
    <xf numFmtId="0" fontId="25" fillId="33" borderId="50" xfId="0" applyFont="1" applyFill="1" applyBorder="1" applyAlignment="1">
      <alignment horizontal="center"/>
    </xf>
    <xf numFmtId="2" fontId="22" fillId="0" borderId="31" xfId="0" applyNumberFormat="1" applyFont="1" applyBorder="1" applyAlignment="1">
      <alignment horizontal="center"/>
    </xf>
    <xf numFmtId="2" fontId="22" fillId="0" borderId="51" xfId="0" applyNumberFormat="1" applyFont="1" applyBorder="1" applyAlignment="1">
      <alignment horizontal="center"/>
    </xf>
    <xf numFmtId="1" fontId="22" fillId="0" borderId="52" xfId="0" applyNumberFormat="1" applyFont="1" applyBorder="1" applyAlignment="1">
      <alignment horizontal="center"/>
    </xf>
    <xf numFmtId="1" fontId="22" fillId="0" borderId="35" xfId="0" applyNumberFormat="1" applyFont="1" applyBorder="1" applyAlignment="1">
      <alignment horizontal="center"/>
    </xf>
    <xf numFmtId="0" fontId="22" fillId="0" borderId="53" xfId="0" applyFont="1" applyBorder="1" applyAlignment="1">
      <alignment horizontal="center"/>
    </xf>
    <xf numFmtId="0" fontId="22" fillId="0" borderId="0" xfId="0" applyFont="1" applyAlignment="1">
      <alignment horizontal="right"/>
    </xf>
    <xf numFmtId="0" fontId="22" fillId="0" borderId="54" xfId="0" applyFont="1" applyBorder="1" applyAlignment="1">
      <alignment horizontal="center"/>
    </xf>
    <xf numFmtId="0" fontId="22" fillId="0" borderId="55" xfId="0" applyFont="1" applyBorder="1" applyAlignment="1">
      <alignment horizontal="center"/>
    </xf>
    <xf numFmtId="0" fontId="22" fillId="0" borderId="56" xfId="0" applyFont="1" applyBorder="1" applyAlignment="1">
      <alignment horizontal="center"/>
    </xf>
    <xf numFmtId="170" fontId="22" fillId="0" borderId="56" xfId="0" applyNumberFormat="1" applyFont="1" applyBorder="1" applyAlignment="1">
      <alignment horizontal="center"/>
    </xf>
    <xf numFmtId="170" fontId="22" fillId="0" borderId="57" xfId="0" applyNumberFormat="1" applyFont="1" applyBorder="1" applyAlignment="1">
      <alignment horizontal="center"/>
    </xf>
    <xf numFmtId="0" fontId="0" fillId="0" borderId="46" xfId="0" applyBorder="1" applyAlignment="1">
      <alignment horizontal="center"/>
    </xf>
    <xf numFmtId="0" fontId="22" fillId="0" borderId="46" xfId="0" applyFont="1" applyBorder="1" applyAlignment="1">
      <alignment horizontal="center"/>
    </xf>
    <xf numFmtId="2" fontId="0" fillId="35" borderId="39" xfId="0" applyNumberFormat="1" applyFill="1" applyBorder="1"/>
    <xf numFmtId="1" fontId="22" fillId="33" borderId="46" xfId="0" applyNumberFormat="1" applyFont="1" applyFill="1" applyBorder="1" applyAlignment="1">
      <alignment horizontal="center"/>
    </xf>
    <xf numFmtId="0" fontId="0" fillId="33" borderId="46" xfId="0" applyFill="1" applyBorder="1" applyAlignment="1">
      <alignment horizontal="center"/>
    </xf>
    <xf numFmtId="2" fontId="0" fillId="0" borderId="48" xfId="0" applyNumberFormat="1" applyBorder="1"/>
    <xf numFmtId="2" fontId="0" fillId="0" borderId="49" xfId="0" applyNumberFormat="1" applyBorder="1"/>
    <xf numFmtId="1" fontId="22" fillId="33" borderId="58" xfId="0" applyNumberFormat="1" applyFont="1" applyFill="1" applyBorder="1" applyAlignment="1">
      <alignment horizontal="center"/>
    </xf>
    <xf numFmtId="2" fontId="22" fillId="0" borderId="59" xfId="0" applyNumberFormat="1" applyFont="1" applyBorder="1" applyAlignment="1">
      <alignment horizontal="center"/>
    </xf>
    <xf numFmtId="1" fontId="22" fillId="33" borderId="59" xfId="0" applyNumberFormat="1" applyFont="1" applyFill="1" applyBorder="1" applyAlignment="1">
      <alignment horizontal="center"/>
    </xf>
    <xf numFmtId="0" fontId="26" fillId="0" borderId="0" xfId="0" applyFont="1"/>
    <xf numFmtId="2" fontId="22" fillId="0" borderId="0" xfId="0" applyNumberFormat="1" applyFont="1"/>
    <xf numFmtId="2" fontId="0" fillId="0" borderId="0" xfId="0" applyNumberFormat="1"/>
    <xf numFmtId="1" fontId="22" fillId="33" borderId="23" xfId="0" applyNumberFormat="1" applyFont="1" applyFill="1" applyBorder="1" applyAlignment="1">
      <alignment horizontal="center"/>
    </xf>
    <xf numFmtId="0" fontId="22" fillId="0" borderId="46" xfId="0" applyFont="1" applyBorder="1" applyAlignment="1">
      <alignment horizontal="right"/>
    </xf>
    <xf numFmtId="1" fontId="22" fillId="33" borderId="14" xfId="0" applyNumberFormat="1" applyFont="1" applyFill="1" applyBorder="1" applyAlignment="1">
      <alignment horizontal="center"/>
    </xf>
    <xf numFmtId="0" fontId="22" fillId="33" borderId="15" xfId="0" applyFont="1" applyFill="1" applyBorder="1" applyAlignment="1">
      <alignment horizontal="center"/>
    </xf>
    <xf numFmtId="0" fontId="22" fillId="33" borderId="16" xfId="0" applyFont="1" applyFill="1" applyBorder="1" applyAlignment="1">
      <alignment horizontal="center"/>
    </xf>
    <xf numFmtId="1" fontId="22" fillId="0" borderId="26" xfId="0" applyNumberFormat="1" applyFont="1" applyBorder="1" applyAlignment="1">
      <alignment horizontal="center"/>
    </xf>
    <xf numFmtId="1" fontId="22" fillId="0" borderId="27" xfId="0" applyNumberFormat="1" applyFont="1" applyBorder="1" applyAlignment="1">
      <alignment horizontal="center"/>
    </xf>
    <xf numFmtId="1" fontId="22" fillId="0" borderId="28" xfId="0" applyNumberFormat="1" applyFont="1" applyBorder="1" applyAlignment="1">
      <alignment horizontal="center"/>
    </xf>
    <xf numFmtId="0" fontId="22" fillId="0" borderId="21" xfId="0" applyFont="1" applyBorder="1" applyAlignment="1">
      <alignment horizontal="right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22" fillId="0" borderId="60" xfId="0" applyFont="1" applyBorder="1" applyAlignment="1">
      <alignment horizontal="center"/>
    </xf>
    <xf numFmtId="0" fontId="22" fillId="33" borderId="24" xfId="0" applyFont="1" applyFill="1" applyBorder="1" applyAlignment="1">
      <alignment horizontal="center"/>
    </xf>
    <xf numFmtId="0" fontId="22" fillId="0" borderId="61" xfId="0" applyFont="1" applyBorder="1" applyAlignment="1">
      <alignment horizontal="center"/>
    </xf>
    <xf numFmtId="0" fontId="22" fillId="0" borderId="62" xfId="0" applyFont="1" applyBorder="1" applyAlignment="1">
      <alignment horizontal="center"/>
    </xf>
    <xf numFmtId="0" fontId="22" fillId="33" borderId="29" xfId="0" applyFont="1" applyFill="1" applyBorder="1" applyAlignment="1">
      <alignment horizontal="center"/>
    </xf>
    <xf numFmtId="0" fontId="22" fillId="0" borderId="35" xfId="0" applyFont="1" applyBorder="1" applyAlignment="1">
      <alignment horizontal="center" vertical="center"/>
    </xf>
    <xf numFmtId="0" fontId="25" fillId="33" borderId="16" xfId="0" applyFont="1" applyFill="1" applyBorder="1" applyAlignment="1">
      <alignment horizontal="center"/>
    </xf>
    <xf numFmtId="0" fontId="25" fillId="33" borderId="53" xfId="0" applyFont="1" applyFill="1" applyBorder="1" applyAlignment="1">
      <alignment horizontal="center"/>
    </xf>
    <xf numFmtId="0" fontId="22" fillId="0" borderId="46" xfId="0" applyFont="1" applyBorder="1" applyAlignment="1">
      <alignment horizontal="center" vertical="center"/>
    </xf>
    <xf numFmtId="0" fontId="25" fillId="33" borderId="47" xfId="0" applyFont="1" applyFill="1" applyBorder="1" applyAlignment="1">
      <alignment horizontal="center"/>
    </xf>
    <xf numFmtId="0" fontId="22" fillId="0" borderId="29" xfId="0" applyFont="1" applyBorder="1" applyAlignment="1">
      <alignment horizontal="center" vertical="center"/>
    </xf>
    <xf numFmtId="1" fontId="22" fillId="33" borderId="50" xfId="0" applyNumberFormat="1" applyFont="1" applyFill="1" applyBorder="1" applyAlignment="1">
      <alignment horizontal="center" vertical="center"/>
    </xf>
    <xf numFmtId="0" fontId="25" fillId="33" borderId="24" xfId="0" applyFont="1" applyFill="1" applyBorder="1" applyAlignment="1">
      <alignment horizontal="center"/>
    </xf>
    <xf numFmtId="0" fontId="22" fillId="0" borderId="35" xfId="0" applyFont="1" applyBorder="1" applyAlignment="1">
      <alignment horizontal="center"/>
    </xf>
    <xf numFmtId="2" fontId="22" fillId="35" borderId="32" xfId="0" applyNumberFormat="1" applyFont="1" applyFill="1" applyBorder="1" applyAlignment="1">
      <alignment horizontal="center"/>
    </xf>
    <xf numFmtId="0" fontId="22" fillId="0" borderId="52" xfId="0" applyFont="1" applyBorder="1" applyAlignment="1">
      <alignment horizontal="center"/>
    </xf>
    <xf numFmtId="0" fontId="22" fillId="0" borderId="63" xfId="0" applyFont="1" applyBorder="1" applyAlignment="1">
      <alignment horizontal="center"/>
    </xf>
    <xf numFmtId="0" fontId="22" fillId="0" borderId="64" xfId="0" applyFont="1" applyBorder="1" applyAlignment="1">
      <alignment horizontal="center"/>
    </xf>
    <xf numFmtId="170" fontId="22" fillId="0" borderId="64" xfId="0" applyNumberFormat="1" applyFont="1" applyBorder="1" applyAlignment="1">
      <alignment horizontal="center"/>
    </xf>
    <xf numFmtId="170" fontId="22" fillId="0" borderId="65" xfId="0" applyNumberFormat="1" applyFont="1" applyBorder="1" applyAlignment="1">
      <alignment horizontal="center"/>
    </xf>
    <xf numFmtId="0" fontId="22" fillId="0" borderId="66" xfId="0" applyFont="1" applyBorder="1" applyAlignment="1">
      <alignment horizontal="center"/>
    </xf>
    <xf numFmtId="2" fontId="22" fillId="35" borderId="39" xfId="0" applyNumberFormat="1" applyFont="1" applyFill="1" applyBorder="1" applyAlignment="1">
      <alignment horizontal="center"/>
    </xf>
    <xf numFmtId="0" fontId="0" fillId="0" borderId="46" xfId="0" applyBorder="1"/>
    <xf numFmtId="0" fontId="0" fillId="0" borderId="67" xfId="0" applyBorder="1"/>
    <xf numFmtId="1" fontId="0" fillId="33" borderId="46" xfId="0" applyNumberFormat="1" applyFill="1" applyBorder="1" applyAlignment="1">
      <alignment horizontal="center"/>
    </xf>
    <xf numFmtId="1" fontId="0" fillId="33" borderId="68" xfId="0" applyNumberFormat="1" applyFill="1" applyBorder="1" applyAlignment="1">
      <alignment horizontal="center"/>
    </xf>
    <xf numFmtId="0" fontId="0" fillId="33" borderId="47" xfId="0" applyFill="1" applyBorder="1"/>
    <xf numFmtId="0" fontId="0" fillId="0" borderId="69" xfId="0" applyBorder="1"/>
    <xf numFmtId="0" fontId="0" fillId="0" borderId="70" xfId="0" applyBorder="1"/>
    <xf numFmtId="0" fontId="22" fillId="33" borderId="58" xfId="0" applyFont="1" applyFill="1" applyBorder="1" applyAlignment="1">
      <alignment horizontal="center"/>
    </xf>
    <xf numFmtId="2" fontId="22" fillId="0" borderId="58" xfId="0" applyNumberFormat="1" applyFont="1" applyBorder="1" applyAlignment="1">
      <alignment horizontal="center"/>
    </xf>
    <xf numFmtId="2" fontId="26" fillId="0" borderId="0" xfId="0" applyNumberFormat="1" applyFont="1"/>
    <xf numFmtId="0" fontId="22" fillId="33" borderId="46" xfId="0" applyFont="1" applyFill="1" applyBorder="1" applyAlignment="1">
      <alignment horizontal="center"/>
    </xf>
    <xf numFmtId="1" fontId="22" fillId="33" borderId="10" xfId="0" applyNumberFormat="1" applyFont="1" applyFill="1" applyBorder="1" applyAlignment="1">
      <alignment horizontal="center"/>
    </xf>
    <xf numFmtId="1" fontId="22" fillId="33" borderId="11" xfId="0" applyNumberFormat="1" applyFont="1" applyFill="1" applyBorder="1" applyAlignment="1">
      <alignment horizontal="center"/>
    </xf>
    <xf numFmtId="1" fontId="22" fillId="33" borderId="12" xfId="0" applyNumberFormat="1" applyFont="1" applyFill="1" applyBorder="1" applyAlignment="1">
      <alignment horizontal="center"/>
    </xf>
    <xf numFmtId="0" fontId="22" fillId="33" borderId="11" xfId="0" applyFont="1" applyFill="1" applyBorder="1" applyAlignment="1">
      <alignment horizontal="center"/>
    </xf>
    <xf numFmtId="0" fontId="22" fillId="33" borderId="12" xfId="0" applyFont="1" applyFill="1" applyBorder="1" applyAlignment="1">
      <alignment horizontal="center"/>
    </xf>
    <xf numFmtId="1" fontId="0" fillId="0" borderId="0" xfId="0" applyNumberFormat="1"/>
    <xf numFmtId="0" fontId="22" fillId="33" borderId="14" xfId="0" applyFont="1" applyFill="1" applyBorder="1" applyAlignment="1">
      <alignment horizontal="center"/>
    </xf>
    <xf numFmtId="1" fontId="22" fillId="33" borderId="15" xfId="0" applyNumberFormat="1" applyFont="1" applyFill="1" applyBorder="1" applyAlignment="1">
      <alignment horizontal="center"/>
    </xf>
    <xf numFmtId="1" fontId="22" fillId="33" borderId="16" xfId="0" applyNumberFormat="1" applyFont="1" applyFill="1" applyBorder="1" applyAlignment="1">
      <alignment horizontal="center"/>
    </xf>
    <xf numFmtId="0" fontId="25" fillId="0" borderId="0" xfId="0" applyFont="1"/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50" xfId="0" applyBorder="1"/>
    <xf numFmtId="0" fontId="0" fillId="0" borderId="0" xfId="0" applyAlignment="1">
      <alignment horizontal="center"/>
    </xf>
    <xf numFmtId="0" fontId="0" fillId="0" borderId="71" xfId="0" applyBorder="1"/>
    <xf numFmtId="1" fontId="0" fillId="0" borderId="0" xfId="0" applyNumberFormat="1" applyAlignment="1">
      <alignment horizontal="center"/>
    </xf>
    <xf numFmtId="1" fontId="0" fillId="0" borderId="72" xfId="0" applyNumberFormat="1" applyBorder="1" applyAlignment="1">
      <alignment horizontal="center"/>
    </xf>
    <xf numFmtId="0" fontId="0" fillId="0" borderId="68" xfId="0" applyBorder="1"/>
    <xf numFmtId="0" fontId="0" fillId="0" borderId="13" xfId="0" applyBorder="1"/>
  </cellXfs>
  <cellStyles count="48">
    <cellStyle name="20 % - Akzent1" xfId="24" builtinId="30" customBuiltin="1"/>
    <cellStyle name="20 % - Akzent2" xfId="28" builtinId="34" customBuiltin="1"/>
    <cellStyle name="20 % - Akzent3" xfId="32" builtinId="38" customBuiltin="1"/>
    <cellStyle name="20 % - Akzent4" xfId="36" builtinId="42" customBuiltin="1"/>
    <cellStyle name="20 % - Akzent5" xfId="40" builtinId="46" customBuiltin="1"/>
    <cellStyle name="20 % - Akzent6" xfId="44" builtinId="50" customBuiltin="1"/>
    <cellStyle name="40 % - Akzent1" xfId="25" builtinId="31" customBuiltin="1"/>
    <cellStyle name="40 % - Akzent2" xfId="29" builtinId="35" customBuiltin="1"/>
    <cellStyle name="40 % - Akzent3" xfId="33" builtinId="39" customBuiltin="1"/>
    <cellStyle name="40 % - Akzent4" xfId="37" builtinId="43" customBuiltin="1"/>
    <cellStyle name="40 % - Akzent5" xfId="41" builtinId="47" customBuiltin="1"/>
    <cellStyle name="40 % - Akzent6" xfId="45" builtinId="51" customBuiltin="1"/>
    <cellStyle name="60 % - Akzent1" xfId="26" builtinId="32" customBuiltin="1"/>
    <cellStyle name="60 % - Akzent2" xfId="30" builtinId="36" customBuiltin="1"/>
    <cellStyle name="60 % - Akzent3" xfId="34" builtinId="40" customBuiltin="1"/>
    <cellStyle name="60 % - Akzent4" xfId="38" builtinId="44" customBuiltin="1"/>
    <cellStyle name="60 % - Akzent5" xfId="42" builtinId="48" customBuiltin="1"/>
    <cellStyle name="60 % - Akzent6" xfId="46" builtinId="52" customBuiltin="1"/>
    <cellStyle name="Akzent1" xfId="23" builtinId="29" customBuiltin="1"/>
    <cellStyle name="Akzent2" xfId="27" builtinId="33" customBuiltin="1"/>
    <cellStyle name="Akzent3" xfId="31" builtinId="37" customBuiltin="1"/>
    <cellStyle name="Akzent4" xfId="35" builtinId="41" customBuiltin="1"/>
    <cellStyle name="Akzent5" xfId="39" builtinId="45" customBuiltin="1"/>
    <cellStyle name="Akzent6" xfId="43" builtinId="49" customBuiltin="1"/>
    <cellStyle name="Ausgabe" xfId="14" builtinId="21" customBuiltin="1"/>
    <cellStyle name="Berechnung" xfId="15" builtinId="22" customBuiltin="1"/>
    <cellStyle name="Dezimal [0]" xfId="2" builtinId="6" customBuiltin="1"/>
    <cellStyle name="Eingabe" xfId="13" builtinId="20" customBuiltin="1"/>
    <cellStyle name="Ergebnis" xfId="21" builtinId="25" customBuiltin="1"/>
    <cellStyle name="Erklärender Text" xfId="20" builtinId="53" hidden="1" customBuiltin="1"/>
    <cellStyle name="Gut" xfId="10" builtinId="26" customBuiltin="1"/>
    <cellStyle name="Komma" xfId="1" builtinId="3" hidden="1"/>
    <cellStyle name="Komma" xfId="47" builtinId="3" customBuiltin="1"/>
    <cellStyle name="Link" xfId="22" builtinId="8" customBuiltin="1"/>
    <cellStyle name="Neutral" xfId="12" builtinId="28" customBuiltin="1"/>
    <cellStyle name="Notiz" xfId="19" builtinId="10" customBuiltin="1"/>
    <cellStyle name="Schlecht" xfId="11" builtinId="27" customBuiltin="1"/>
    <cellStyle name="Standard" xfId="0" builtinId="0" customBuiltin="1"/>
    <cellStyle name="Überschrift" xfId="5" builtinId="15" hidden="1"/>
    <cellStyle name="Überschrift 1" xfId="6" builtinId="16" customBuiltin="1"/>
    <cellStyle name="Überschrift 2" xfId="7" builtinId="17" customBuiltin="1"/>
    <cellStyle name="Überschrift 3" xfId="8" builtinId="18" customBuiltin="1"/>
    <cellStyle name="Überschrift 4" xfId="9" builtinId="19" customBuiltin="1"/>
    <cellStyle name="Verknüpfte Zelle" xfId="16" builtinId="24" hidden="1" customBuiltin="1"/>
    <cellStyle name="Währung" xfId="3" builtinId="4" customBuiltin="1"/>
    <cellStyle name="Währung [0]" xfId="4" builtinId="7" hidden="1"/>
    <cellStyle name="Warnender Text" xfId="18" builtinId="11" hidden="1" customBuiltin="1"/>
    <cellStyle name="Zelle überprüfen" xfId="17" builtinId="23" hidden="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Placette FFPP no 1 A (JB)Roches 
 pourcentage des pièces sur la placette</a:t>
            </a:r>
          </a:p>
        </c:rich>
      </c:tx>
      <c:layout>
        <c:manualLayout>
          <c:xMode val="edge"/>
          <c:yMode val="edge"/>
          <c:x val="0.33397156495319918"/>
          <c:y val="2.83251487019193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167533755973426E-2"/>
          <c:y val="0.14162574350959681"/>
          <c:w val="0.89856532805459599"/>
          <c:h val="0.7586213739296664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'[1]Inventaire 1'!$B$106:$B$117</c:f>
              <c:strCache>
                <c:ptCount val="12"/>
                <c:pt idx="0">
                  <c:v>Ep</c:v>
                </c:pt>
                <c:pt idx="1">
                  <c:v>Sa</c:v>
                </c:pt>
                <c:pt idx="2">
                  <c:v>Aut. R.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Hê</c:v>
                </c:pt>
                <c:pt idx="7">
                  <c:v>Ers</c:v>
                </c:pt>
                <c:pt idx="8">
                  <c:v>Aut.f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strCache>
            </c:strRef>
          </c:cat>
          <c:val>
            <c:numRef>
              <c:f>'[1]Inventaire 1'!$C$106:$C$117</c:f>
              <c:numCache>
                <c:formatCode>0</c:formatCode>
                <c:ptCount val="12"/>
                <c:pt idx="0">
                  <c:v>0</c:v>
                </c:pt>
                <c:pt idx="1">
                  <c:v>0.86956521739130432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91.304347826086953</c:v>
                </c:pt>
                <c:pt idx="7">
                  <c:v>0</c:v>
                </c:pt>
                <c:pt idx="8">
                  <c:v>7.8260869565217392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A5-4C58-9A1A-F2EC9A0759C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74474568"/>
        <c:axId val="1"/>
      </c:barChart>
      <c:catAx>
        <c:axId val="674474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CH"/>
                  <a:t>Essences</a:t>
                </a:r>
              </a:p>
            </c:rich>
          </c:tx>
          <c:layout>
            <c:manualLayout>
              <c:xMode val="edge"/>
              <c:yMode val="edge"/>
              <c:x val="0.49952193955750701"/>
              <c:y val="0.944582132798789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CH"/>
                  <a:t>Valeur en %</a:t>
                </a:r>
              </a:p>
            </c:rich>
          </c:tx>
          <c:layout>
            <c:manualLayout>
              <c:xMode val="edge"/>
              <c:yMode val="edge"/>
              <c:x val="1.8181833049028033E-2"/>
              <c:y val="0.4667491894794538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74474568"/>
        <c:crosses val="autoZero"/>
        <c:crossBetween val="between"/>
        <c:majorUnit val="1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Placette FFPP no 1 A (JB) Roches
pourcentage des sylves sur la placette</a:t>
            </a:r>
          </a:p>
        </c:rich>
      </c:tx>
      <c:layout>
        <c:manualLayout>
          <c:xMode val="edge"/>
          <c:yMode val="edge"/>
          <c:x val="0.36867287014721789"/>
          <c:y val="2.82555706285790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004884567622799E-2"/>
          <c:y val="0.13390683471804862"/>
          <c:w val="0.89875950986666342"/>
          <c:h val="0.7616719039008271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'[1]Inventaire 1'!$B$106:$B$117</c:f>
              <c:strCache>
                <c:ptCount val="12"/>
                <c:pt idx="0">
                  <c:v>Ep</c:v>
                </c:pt>
                <c:pt idx="1">
                  <c:v>Sa</c:v>
                </c:pt>
                <c:pt idx="2">
                  <c:v>Aut. R.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Hê</c:v>
                </c:pt>
                <c:pt idx="7">
                  <c:v>Ers</c:v>
                </c:pt>
                <c:pt idx="8">
                  <c:v>Aut.f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strCache>
            </c:strRef>
          </c:cat>
          <c:val>
            <c:numRef>
              <c:f>'[1]Inventaire 1'!$D$106:$D$117</c:f>
              <c:numCache>
                <c:formatCode>0</c:formatCode>
                <c:ptCount val="12"/>
                <c:pt idx="0">
                  <c:v>0</c:v>
                </c:pt>
                <c:pt idx="1">
                  <c:v>5.6619370619076202E-2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93.528028475768807</c:v>
                </c:pt>
                <c:pt idx="7">
                  <c:v>0</c:v>
                </c:pt>
                <c:pt idx="8">
                  <c:v>6.4153521536121287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D5-4E18-A209-70374F829F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81642504"/>
        <c:axId val="1"/>
      </c:barChart>
      <c:catAx>
        <c:axId val="6816425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CH"/>
                  <a:t>Essences</a:t>
                </a:r>
              </a:p>
            </c:rich>
          </c:tx>
          <c:layout>
            <c:manualLayout>
              <c:xMode val="edge"/>
              <c:yMode val="edge"/>
              <c:x val="0.49952308571760351"/>
              <c:y val="0.944718861451187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CH"/>
                  <a:t>Valeur en %</a:t>
                </a:r>
              </a:p>
            </c:rich>
          </c:tx>
          <c:layout>
            <c:manualLayout>
              <c:xMode val="edge"/>
              <c:yMode val="edge"/>
              <c:x val="1.8147110188593628E-2"/>
              <c:y val="0.4606886515529196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81642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102</xdr:row>
      <xdr:rowOff>30480</xdr:rowOff>
    </xdr:from>
    <xdr:to>
      <xdr:col>15</xdr:col>
      <xdr:colOff>15240</xdr:colOff>
      <xdr:row>147</xdr:row>
      <xdr:rowOff>38100</xdr:rowOff>
    </xdr:to>
    <xdr:graphicFrame macro="">
      <xdr:nvGraphicFramePr>
        <xdr:cNvPr id="2" name="Diagramm 3">
          <a:extLst>
            <a:ext uri="{FF2B5EF4-FFF2-40B4-BE49-F238E27FC236}">
              <a16:creationId xmlns:a16="http://schemas.microsoft.com/office/drawing/2014/main" id="{8A575197-F2E6-46A0-AF98-24960E756D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396240</xdr:colOff>
      <xdr:row>148</xdr:row>
      <xdr:rowOff>60960</xdr:rowOff>
    </xdr:from>
    <xdr:to>
      <xdr:col>15</xdr:col>
      <xdr:colOff>15240</xdr:colOff>
      <xdr:row>193</xdr:row>
      <xdr:rowOff>91440</xdr:rowOff>
    </xdr:to>
    <xdr:graphicFrame macro="">
      <xdr:nvGraphicFramePr>
        <xdr:cNvPr id="3" name="Diagramm 4">
          <a:extLst>
            <a:ext uri="{FF2B5EF4-FFF2-40B4-BE49-F238E27FC236}">
              <a16:creationId xmlns:a16="http://schemas.microsoft.com/office/drawing/2014/main" id="{20B19C96-6D16-4BC6-B7D2-D2B9E8BEB0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b2a-dfs-weu.infra.be.ch\ab2a-dfs-weu\AWN\400_Prozesse\07_Schutzwald_KA\Weiserfl&#228;chen_ka\WF%20Original\DFJB_Roches_Le-Vevay-bas-A_47\2009\20091130%20Roches%20base%20no1%20A%20.xls" TargetMode="External"/><Relationship Id="rId1" Type="http://schemas.openxmlformats.org/officeDocument/2006/relationships/externalLinkPath" Target="file:///\\ab2a-dfs-weu.infra.be.ch\ab2a-dfs-weu\AWN\400_Prozesse\07_Schutzwald_KA\Weiserfl&#228;chen_ka\WF%20Original\DFJB_Roches_Le-Vevay-bas-A_47\2009\20091130%20Roches%20base%20no1%20A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roduction"/>
      <sheetName val="1"/>
      <sheetName val="1R"/>
      <sheetName val="2"/>
      <sheetName val="2R"/>
      <sheetName val="3"/>
      <sheetName val="4 "/>
      <sheetName val="Carte portrait "/>
      <sheetName val="Photos"/>
      <sheetName val="Relevés sur le terrain"/>
      <sheetName val="Inventaire 1"/>
      <sheetName val="5"/>
      <sheetName val="Carte"/>
      <sheetName val="Photo portrait"/>
      <sheetName val="Document"/>
      <sheetName val="Document (2)"/>
      <sheetName val="Inventaire 2"/>
      <sheetName val="Inventaire 3"/>
      <sheetName val="Inventaire total"/>
      <sheetName val="Dangers naturels"/>
      <sheetName val="Profil minimal"/>
    </sheetNames>
    <sheetDataSet>
      <sheetData sheetId="0">
        <row r="4">
          <cell r="B4" t="str">
            <v>Roches</v>
          </cell>
        </row>
        <row r="5">
          <cell r="B5" t="str">
            <v>Le Vevay div. 7</v>
          </cell>
        </row>
        <row r="6">
          <cell r="B6" t="str">
            <v>1 A</v>
          </cell>
        </row>
        <row r="7">
          <cell r="B7">
            <v>0.47</v>
          </cell>
        </row>
        <row r="9">
          <cell r="B9">
            <v>39842</v>
          </cell>
        </row>
        <row r="12">
          <cell r="B12">
            <v>550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06">
          <cell r="B106" t="str">
            <v>Ep</v>
          </cell>
          <cell r="C106">
            <v>0</v>
          </cell>
          <cell r="D106">
            <v>0</v>
          </cell>
        </row>
        <row r="107">
          <cell r="B107" t="str">
            <v>Sa</v>
          </cell>
          <cell r="C107">
            <v>0.86956521739130432</v>
          </cell>
          <cell r="D107">
            <v>5.6619370619076202E-2</v>
          </cell>
        </row>
        <row r="108">
          <cell r="B108" t="str">
            <v>Aut. R.</v>
          </cell>
          <cell r="C108">
            <v>0</v>
          </cell>
          <cell r="D108">
            <v>0</v>
          </cell>
        </row>
        <row r="109">
          <cell r="B109">
            <v>0</v>
          </cell>
          <cell r="C109">
            <v>0</v>
          </cell>
          <cell r="D109">
            <v>0</v>
          </cell>
        </row>
        <row r="110">
          <cell r="B110">
            <v>0</v>
          </cell>
          <cell r="C110">
            <v>0</v>
          </cell>
          <cell r="D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</row>
        <row r="112">
          <cell r="B112" t="str">
            <v>Hê</v>
          </cell>
          <cell r="C112">
            <v>91.304347826086953</v>
          </cell>
          <cell r="D112">
            <v>93.528028475768807</v>
          </cell>
        </row>
        <row r="113">
          <cell r="B113" t="str">
            <v>Ers</v>
          </cell>
          <cell r="C113">
            <v>0</v>
          </cell>
          <cell r="D113">
            <v>0</v>
          </cell>
        </row>
        <row r="114">
          <cell r="B114" t="str">
            <v>Aut.f</v>
          </cell>
          <cell r="C114">
            <v>7.8260869565217392</v>
          </cell>
          <cell r="D114">
            <v>6.4153521536121287</v>
          </cell>
        </row>
        <row r="115">
          <cell r="B115">
            <v>0</v>
          </cell>
          <cell r="C115">
            <v>0</v>
          </cell>
          <cell r="D115">
            <v>0</v>
          </cell>
        </row>
        <row r="116">
          <cell r="B116">
            <v>0</v>
          </cell>
          <cell r="C116">
            <v>0</v>
          </cell>
          <cell r="D116">
            <v>0</v>
          </cell>
        </row>
        <row r="117">
          <cell r="B117">
            <v>0</v>
          </cell>
          <cell r="C117">
            <v>0</v>
          </cell>
          <cell r="D117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Kanton Bern">
      <a:dk1>
        <a:sysClr val="windowText" lastClr="000000"/>
      </a:dk1>
      <a:lt1>
        <a:sysClr val="window" lastClr="FFFFFF"/>
      </a:lt1>
      <a:dk2>
        <a:srgbClr val="63737B"/>
      </a:dk2>
      <a:lt2>
        <a:srgbClr val="B1B9BD"/>
      </a:lt2>
      <a:accent1>
        <a:srgbClr val="3C505A"/>
      </a:accent1>
      <a:accent2>
        <a:srgbClr val="96D7F0"/>
      </a:accent2>
      <a:accent3>
        <a:srgbClr val="A0C7A0"/>
      </a:accent3>
      <a:accent4>
        <a:srgbClr val="E1D2C6"/>
      </a:accent4>
      <a:accent5>
        <a:srgbClr val="644B41"/>
      </a:accent5>
      <a:accent6>
        <a:srgbClr val="FF0000"/>
      </a:accent6>
      <a:hlink>
        <a:srgbClr val="000000"/>
      </a:hlink>
      <a:folHlink>
        <a:srgbClr val="00000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2E5F4-530F-4E0F-BA00-E63031617F66}">
  <dimension ref="A1:AM119"/>
  <sheetViews>
    <sheetView tabSelected="1" zoomScale="85" zoomScaleNormal="85" workbookViewId="0">
      <selection sqref="A1:XFD1048576"/>
    </sheetView>
  </sheetViews>
  <sheetFormatPr baseColWidth="10" defaultRowHeight="13.8" x14ac:dyDescent="0.25"/>
  <cols>
    <col min="1" max="1" width="15.3984375" customWidth="1"/>
    <col min="2" max="5" width="7.5" customWidth="1"/>
    <col min="6" max="7" width="7.69921875" customWidth="1"/>
    <col min="8" max="8" width="12.69921875" customWidth="1"/>
    <col min="9" max="13" width="8.59765625" customWidth="1"/>
    <col min="14" max="14" width="8.69921875" customWidth="1"/>
    <col min="16" max="17" width="4.8984375" customWidth="1"/>
    <col min="18" max="21" width="6" customWidth="1"/>
    <col min="22" max="22" width="4.8984375" customWidth="1"/>
    <col min="257" max="257" width="15.3984375" customWidth="1"/>
    <col min="258" max="261" width="7.5" customWidth="1"/>
    <col min="262" max="263" width="7.69921875" customWidth="1"/>
    <col min="264" max="264" width="12.69921875" customWidth="1"/>
    <col min="265" max="269" width="8.59765625" customWidth="1"/>
    <col min="270" max="270" width="8.69921875" customWidth="1"/>
    <col min="272" max="273" width="4.8984375" customWidth="1"/>
    <col min="274" max="277" width="6" customWidth="1"/>
    <col min="278" max="278" width="4.8984375" customWidth="1"/>
    <col min="513" max="513" width="15.3984375" customWidth="1"/>
    <col min="514" max="517" width="7.5" customWidth="1"/>
    <col min="518" max="519" width="7.69921875" customWidth="1"/>
    <col min="520" max="520" width="12.69921875" customWidth="1"/>
    <col min="521" max="525" width="8.59765625" customWidth="1"/>
    <col min="526" max="526" width="8.69921875" customWidth="1"/>
    <col min="528" max="529" width="4.8984375" customWidth="1"/>
    <col min="530" max="533" width="6" customWidth="1"/>
    <col min="534" max="534" width="4.8984375" customWidth="1"/>
    <col min="769" max="769" width="15.3984375" customWidth="1"/>
    <col min="770" max="773" width="7.5" customWidth="1"/>
    <col min="774" max="775" width="7.69921875" customWidth="1"/>
    <col min="776" max="776" width="12.69921875" customWidth="1"/>
    <col min="777" max="781" width="8.59765625" customWidth="1"/>
    <col min="782" max="782" width="8.69921875" customWidth="1"/>
    <col min="784" max="785" width="4.8984375" customWidth="1"/>
    <col min="786" max="789" width="6" customWidth="1"/>
    <col min="790" max="790" width="4.8984375" customWidth="1"/>
    <col min="1025" max="1025" width="15.3984375" customWidth="1"/>
    <col min="1026" max="1029" width="7.5" customWidth="1"/>
    <col min="1030" max="1031" width="7.69921875" customWidth="1"/>
    <col min="1032" max="1032" width="12.69921875" customWidth="1"/>
    <col min="1033" max="1037" width="8.59765625" customWidth="1"/>
    <col min="1038" max="1038" width="8.69921875" customWidth="1"/>
    <col min="1040" max="1041" width="4.8984375" customWidth="1"/>
    <col min="1042" max="1045" width="6" customWidth="1"/>
    <col min="1046" max="1046" width="4.8984375" customWidth="1"/>
    <col min="1281" max="1281" width="15.3984375" customWidth="1"/>
    <col min="1282" max="1285" width="7.5" customWidth="1"/>
    <col min="1286" max="1287" width="7.69921875" customWidth="1"/>
    <col min="1288" max="1288" width="12.69921875" customWidth="1"/>
    <col min="1289" max="1293" width="8.59765625" customWidth="1"/>
    <col min="1294" max="1294" width="8.69921875" customWidth="1"/>
    <col min="1296" max="1297" width="4.8984375" customWidth="1"/>
    <col min="1298" max="1301" width="6" customWidth="1"/>
    <col min="1302" max="1302" width="4.8984375" customWidth="1"/>
    <col min="1537" max="1537" width="15.3984375" customWidth="1"/>
    <col min="1538" max="1541" width="7.5" customWidth="1"/>
    <col min="1542" max="1543" width="7.69921875" customWidth="1"/>
    <col min="1544" max="1544" width="12.69921875" customWidth="1"/>
    <col min="1545" max="1549" width="8.59765625" customWidth="1"/>
    <col min="1550" max="1550" width="8.69921875" customWidth="1"/>
    <col min="1552" max="1553" width="4.8984375" customWidth="1"/>
    <col min="1554" max="1557" width="6" customWidth="1"/>
    <col min="1558" max="1558" width="4.8984375" customWidth="1"/>
    <col min="1793" max="1793" width="15.3984375" customWidth="1"/>
    <col min="1794" max="1797" width="7.5" customWidth="1"/>
    <col min="1798" max="1799" width="7.69921875" customWidth="1"/>
    <col min="1800" max="1800" width="12.69921875" customWidth="1"/>
    <col min="1801" max="1805" width="8.59765625" customWidth="1"/>
    <col min="1806" max="1806" width="8.69921875" customWidth="1"/>
    <col min="1808" max="1809" width="4.8984375" customWidth="1"/>
    <col min="1810" max="1813" width="6" customWidth="1"/>
    <col min="1814" max="1814" width="4.8984375" customWidth="1"/>
    <col min="2049" max="2049" width="15.3984375" customWidth="1"/>
    <col min="2050" max="2053" width="7.5" customWidth="1"/>
    <col min="2054" max="2055" width="7.69921875" customWidth="1"/>
    <col min="2056" max="2056" width="12.69921875" customWidth="1"/>
    <col min="2057" max="2061" width="8.59765625" customWidth="1"/>
    <col min="2062" max="2062" width="8.69921875" customWidth="1"/>
    <col min="2064" max="2065" width="4.8984375" customWidth="1"/>
    <col min="2066" max="2069" width="6" customWidth="1"/>
    <col min="2070" max="2070" width="4.8984375" customWidth="1"/>
    <col min="2305" max="2305" width="15.3984375" customWidth="1"/>
    <col min="2306" max="2309" width="7.5" customWidth="1"/>
    <col min="2310" max="2311" width="7.69921875" customWidth="1"/>
    <col min="2312" max="2312" width="12.69921875" customWidth="1"/>
    <col min="2313" max="2317" width="8.59765625" customWidth="1"/>
    <col min="2318" max="2318" width="8.69921875" customWidth="1"/>
    <col min="2320" max="2321" width="4.8984375" customWidth="1"/>
    <col min="2322" max="2325" width="6" customWidth="1"/>
    <col min="2326" max="2326" width="4.8984375" customWidth="1"/>
    <col min="2561" max="2561" width="15.3984375" customWidth="1"/>
    <col min="2562" max="2565" width="7.5" customWidth="1"/>
    <col min="2566" max="2567" width="7.69921875" customWidth="1"/>
    <col min="2568" max="2568" width="12.69921875" customWidth="1"/>
    <col min="2569" max="2573" width="8.59765625" customWidth="1"/>
    <col min="2574" max="2574" width="8.69921875" customWidth="1"/>
    <col min="2576" max="2577" width="4.8984375" customWidth="1"/>
    <col min="2578" max="2581" width="6" customWidth="1"/>
    <col min="2582" max="2582" width="4.8984375" customWidth="1"/>
    <col min="2817" max="2817" width="15.3984375" customWidth="1"/>
    <col min="2818" max="2821" width="7.5" customWidth="1"/>
    <col min="2822" max="2823" width="7.69921875" customWidth="1"/>
    <col min="2824" max="2824" width="12.69921875" customWidth="1"/>
    <col min="2825" max="2829" width="8.59765625" customWidth="1"/>
    <col min="2830" max="2830" width="8.69921875" customWidth="1"/>
    <col min="2832" max="2833" width="4.8984375" customWidth="1"/>
    <col min="2834" max="2837" width="6" customWidth="1"/>
    <col min="2838" max="2838" width="4.8984375" customWidth="1"/>
    <col min="3073" max="3073" width="15.3984375" customWidth="1"/>
    <col min="3074" max="3077" width="7.5" customWidth="1"/>
    <col min="3078" max="3079" width="7.69921875" customWidth="1"/>
    <col min="3080" max="3080" width="12.69921875" customWidth="1"/>
    <col min="3081" max="3085" width="8.59765625" customWidth="1"/>
    <col min="3086" max="3086" width="8.69921875" customWidth="1"/>
    <col min="3088" max="3089" width="4.8984375" customWidth="1"/>
    <col min="3090" max="3093" width="6" customWidth="1"/>
    <col min="3094" max="3094" width="4.8984375" customWidth="1"/>
    <col min="3329" max="3329" width="15.3984375" customWidth="1"/>
    <col min="3330" max="3333" width="7.5" customWidth="1"/>
    <col min="3334" max="3335" width="7.69921875" customWidth="1"/>
    <col min="3336" max="3336" width="12.69921875" customWidth="1"/>
    <col min="3337" max="3341" width="8.59765625" customWidth="1"/>
    <col min="3342" max="3342" width="8.69921875" customWidth="1"/>
    <col min="3344" max="3345" width="4.8984375" customWidth="1"/>
    <col min="3346" max="3349" width="6" customWidth="1"/>
    <col min="3350" max="3350" width="4.8984375" customWidth="1"/>
    <col min="3585" max="3585" width="15.3984375" customWidth="1"/>
    <col min="3586" max="3589" width="7.5" customWidth="1"/>
    <col min="3590" max="3591" width="7.69921875" customWidth="1"/>
    <col min="3592" max="3592" width="12.69921875" customWidth="1"/>
    <col min="3593" max="3597" width="8.59765625" customWidth="1"/>
    <col min="3598" max="3598" width="8.69921875" customWidth="1"/>
    <col min="3600" max="3601" width="4.8984375" customWidth="1"/>
    <col min="3602" max="3605" width="6" customWidth="1"/>
    <col min="3606" max="3606" width="4.8984375" customWidth="1"/>
    <col min="3841" max="3841" width="15.3984375" customWidth="1"/>
    <col min="3842" max="3845" width="7.5" customWidth="1"/>
    <col min="3846" max="3847" width="7.69921875" customWidth="1"/>
    <col min="3848" max="3848" width="12.69921875" customWidth="1"/>
    <col min="3849" max="3853" width="8.59765625" customWidth="1"/>
    <col min="3854" max="3854" width="8.69921875" customWidth="1"/>
    <col min="3856" max="3857" width="4.8984375" customWidth="1"/>
    <col min="3858" max="3861" width="6" customWidth="1"/>
    <col min="3862" max="3862" width="4.8984375" customWidth="1"/>
    <col min="4097" max="4097" width="15.3984375" customWidth="1"/>
    <col min="4098" max="4101" width="7.5" customWidth="1"/>
    <col min="4102" max="4103" width="7.69921875" customWidth="1"/>
    <col min="4104" max="4104" width="12.69921875" customWidth="1"/>
    <col min="4105" max="4109" width="8.59765625" customWidth="1"/>
    <col min="4110" max="4110" width="8.69921875" customWidth="1"/>
    <col min="4112" max="4113" width="4.8984375" customWidth="1"/>
    <col min="4114" max="4117" width="6" customWidth="1"/>
    <col min="4118" max="4118" width="4.8984375" customWidth="1"/>
    <col min="4353" max="4353" width="15.3984375" customWidth="1"/>
    <col min="4354" max="4357" width="7.5" customWidth="1"/>
    <col min="4358" max="4359" width="7.69921875" customWidth="1"/>
    <col min="4360" max="4360" width="12.69921875" customWidth="1"/>
    <col min="4361" max="4365" width="8.59765625" customWidth="1"/>
    <col min="4366" max="4366" width="8.69921875" customWidth="1"/>
    <col min="4368" max="4369" width="4.8984375" customWidth="1"/>
    <col min="4370" max="4373" width="6" customWidth="1"/>
    <col min="4374" max="4374" width="4.8984375" customWidth="1"/>
    <col min="4609" max="4609" width="15.3984375" customWidth="1"/>
    <col min="4610" max="4613" width="7.5" customWidth="1"/>
    <col min="4614" max="4615" width="7.69921875" customWidth="1"/>
    <col min="4616" max="4616" width="12.69921875" customWidth="1"/>
    <col min="4617" max="4621" width="8.59765625" customWidth="1"/>
    <col min="4622" max="4622" width="8.69921875" customWidth="1"/>
    <col min="4624" max="4625" width="4.8984375" customWidth="1"/>
    <col min="4626" max="4629" width="6" customWidth="1"/>
    <col min="4630" max="4630" width="4.8984375" customWidth="1"/>
    <col min="4865" max="4865" width="15.3984375" customWidth="1"/>
    <col min="4866" max="4869" width="7.5" customWidth="1"/>
    <col min="4870" max="4871" width="7.69921875" customWidth="1"/>
    <col min="4872" max="4872" width="12.69921875" customWidth="1"/>
    <col min="4873" max="4877" width="8.59765625" customWidth="1"/>
    <col min="4878" max="4878" width="8.69921875" customWidth="1"/>
    <col min="4880" max="4881" width="4.8984375" customWidth="1"/>
    <col min="4882" max="4885" width="6" customWidth="1"/>
    <col min="4886" max="4886" width="4.8984375" customWidth="1"/>
    <col min="5121" max="5121" width="15.3984375" customWidth="1"/>
    <col min="5122" max="5125" width="7.5" customWidth="1"/>
    <col min="5126" max="5127" width="7.69921875" customWidth="1"/>
    <col min="5128" max="5128" width="12.69921875" customWidth="1"/>
    <col min="5129" max="5133" width="8.59765625" customWidth="1"/>
    <col min="5134" max="5134" width="8.69921875" customWidth="1"/>
    <col min="5136" max="5137" width="4.8984375" customWidth="1"/>
    <col min="5138" max="5141" width="6" customWidth="1"/>
    <col min="5142" max="5142" width="4.8984375" customWidth="1"/>
    <col min="5377" max="5377" width="15.3984375" customWidth="1"/>
    <col min="5378" max="5381" width="7.5" customWidth="1"/>
    <col min="5382" max="5383" width="7.69921875" customWidth="1"/>
    <col min="5384" max="5384" width="12.69921875" customWidth="1"/>
    <col min="5385" max="5389" width="8.59765625" customWidth="1"/>
    <col min="5390" max="5390" width="8.69921875" customWidth="1"/>
    <col min="5392" max="5393" width="4.8984375" customWidth="1"/>
    <col min="5394" max="5397" width="6" customWidth="1"/>
    <col min="5398" max="5398" width="4.8984375" customWidth="1"/>
    <col min="5633" max="5633" width="15.3984375" customWidth="1"/>
    <col min="5634" max="5637" width="7.5" customWidth="1"/>
    <col min="5638" max="5639" width="7.69921875" customWidth="1"/>
    <col min="5640" max="5640" width="12.69921875" customWidth="1"/>
    <col min="5641" max="5645" width="8.59765625" customWidth="1"/>
    <col min="5646" max="5646" width="8.69921875" customWidth="1"/>
    <col min="5648" max="5649" width="4.8984375" customWidth="1"/>
    <col min="5650" max="5653" width="6" customWidth="1"/>
    <col min="5654" max="5654" width="4.8984375" customWidth="1"/>
    <col min="5889" max="5889" width="15.3984375" customWidth="1"/>
    <col min="5890" max="5893" width="7.5" customWidth="1"/>
    <col min="5894" max="5895" width="7.69921875" customWidth="1"/>
    <col min="5896" max="5896" width="12.69921875" customWidth="1"/>
    <col min="5897" max="5901" width="8.59765625" customWidth="1"/>
    <col min="5902" max="5902" width="8.69921875" customWidth="1"/>
    <col min="5904" max="5905" width="4.8984375" customWidth="1"/>
    <col min="5906" max="5909" width="6" customWidth="1"/>
    <col min="5910" max="5910" width="4.8984375" customWidth="1"/>
    <col min="6145" max="6145" width="15.3984375" customWidth="1"/>
    <col min="6146" max="6149" width="7.5" customWidth="1"/>
    <col min="6150" max="6151" width="7.69921875" customWidth="1"/>
    <col min="6152" max="6152" width="12.69921875" customWidth="1"/>
    <col min="6153" max="6157" width="8.59765625" customWidth="1"/>
    <col min="6158" max="6158" width="8.69921875" customWidth="1"/>
    <col min="6160" max="6161" width="4.8984375" customWidth="1"/>
    <col min="6162" max="6165" width="6" customWidth="1"/>
    <col min="6166" max="6166" width="4.8984375" customWidth="1"/>
    <col min="6401" max="6401" width="15.3984375" customWidth="1"/>
    <col min="6402" max="6405" width="7.5" customWidth="1"/>
    <col min="6406" max="6407" width="7.69921875" customWidth="1"/>
    <col min="6408" max="6408" width="12.69921875" customWidth="1"/>
    <col min="6409" max="6413" width="8.59765625" customWidth="1"/>
    <col min="6414" max="6414" width="8.69921875" customWidth="1"/>
    <col min="6416" max="6417" width="4.8984375" customWidth="1"/>
    <col min="6418" max="6421" width="6" customWidth="1"/>
    <col min="6422" max="6422" width="4.8984375" customWidth="1"/>
    <col min="6657" max="6657" width="15.3984375" customWidth="1"/>
    <col min="6658" max="6661" width="7.5" customWidth="1"/>
    <col min="6662" max="6663" width="7.69921875" customWidth="1"/>
    <col min="6664" max="6664" width="12.69921875" customWidth="1"/>
    <col min="6665" max="6669" width="8.59765625" customWidth="1"/>
    <col min="6670" max="6670" width="8.69921875" customWidth="1"/>
    <col min="6672" max="6673" width="4.8984375" customWidth="1"/>
    <col min="6674" max="6677" width="6" customWidth="1"/>
    <col min="6678" max="6678" width="4.8984375" customWidth="1"/>
    <col min="6913" max="6913" width="15.3984375" customWidth="1"/>
    <col min="6914" max="6917" width="7.5" customWidth="1"/>
    <col min="6918" max="6919" width="7.69921875" customWidth="1"/>
    <col min="6920" max="6920" width="12.69921875" customWidth="1"/>
    <col min="6921" max="6925" width="8.59765625" customWidth="1"/>
    <col min="6926" max="6926" width="8.69921875" customWidth="1"/>
    <col min="6928" max="6929" width="4.8984375" customWidth="1"/>
    <col min="6930" max="6933" width="6" customWidth="1"/>
    <col min="6934" max="6934" width="4.8984375" customWidth="1"/>
    <col min="7169" max="7169" width="15.3984375" customWidth="1"/>
    <col min="7170" max="7173" width="7.5" customWidth="1"/>
    <col min="7174" max="7175" width="7.69921875" customWidth="1"/>
    <col min="7176" max="7176" width="12.69921875" customWidth="1"/>
    <col min="7177" max="7181" width="8.59765625" customWidth="1"/>
    <col min="7182" max="7182" width="8.69921875" customWidth="1"/>
    <col min="7184" max="7185" width="4.8984375" customWidth="1"/>
    <col min="7186" max="7189" width="6" customWidth="1"/>
    <col min="7190" max="7190" width="4.8984375" customWidth="1"/>
    <col min="7425" max="7425" width="15.3984375" customWidth="1"/>
    <col min="7426" max="7429" width="7.5" customWidth="1"/>
    <col min="7430" max="7431" width="7.69921875" customWidth="1"/>
    <col min="7432" max="7432" width="12.69921875" customWidth="1"/>
    <col min="7433" max="7437" width="8.59765625" customWidth="1"/>
    <col min="7438" max="7438" width="8.69921875" customWidth="1"/>
    <col min="7440" max="7441" width="4.8984375" customWidth="1"/>
    <col min="7442" max="7445" width="6" customWidth="1"/>
    <col min="7446" max="7446" width="4.8984375" customWidth="1"/>
    <col min="7681" max="7681" width="15.3984375" customWidth="1"/>
    <col min="7682" max="7685" width="7.5" customWidth="1"/>
    <col min="7686" max="7687" width="7.69921875" customWidth="1"/>
    <col min="7688" max="7688" width="12.69921875" customWidth="1"/>
    <col min="7689" max="7693" width="8.59765625" customWidth="1"/>
    <col min="7694" max="7694" width="8.69921875" customWidth="1"/>
    <col min="7696" max="7697" width="4.8984375" customWidth="1"/>
    <col min="7698" max="7701" width="6" customWidth="1"/>
    <col min="7702" max="7702" width="4.8984375" customWidth="1"/>
    <col min="7937" max="7937" width="15.3984375" customWidth="1"/>
    <col min="7938" max="7941" width="7.5" customWidth="1"/>
    <col min="7942" max="7943" width="7.69921875" customWidth="1"/>
    <col min="7944" max="7944" width="12.69921875" customWidth="1"/>
    <col min="7945" max="7949" width="8.59765625" customWidth="1"/>
    <col min="7950" max="7950" width="8.69921875" customWidth="1"/>
    <col min="7952" max="7953" width="4.8984375" customWidth="1"/>
    <col min="7954" max="7957" width="6" customWidth="1"/>
    <col min="7958" max="7958" width="4.8984375" customWidth="1"/>
    <col min="8193" max="8193" width="15.3984375" customWidth="1"/>
    <col min="8194" max="8197" width="7.5" customWidth="1"/>
    <col min="8198" max="8199" width="7.69921875" customWidth="1"/>
    <col min="8200" max="8200" width="12.69921875" customWidth="1"/>
    <col min="8201" max="8205" width="8.59765625" customWidth="1"/>
    <col min="8206" max="8206" width="8.69921875" customWidth="1"/>
    <col min="8208" max="8209" width="4.8984375" customWidth="1"/>
    <col min="8210" max="8213" width="6" customWidth="1"/>
    <col min="8214" max="8214" width="4.8984375" customWidth="1"/>
    <col min="8449" max="8449" width="15.3984375" customWidth="1"/>
    <col min="8450" max="8453" width="7.5" customWidth="1"/>
    <col min="8454" max="8455" width="7.69921875" customWidth="1"/>
    <col min="8456" max="8456" width="12.69921875" customWidth="1"/>
    <col min="8457" max="8461" width="8.59765625" customWidth="1"/>
    <col min="8462" max="8462" width="8.69921875" customWidth="1"/>
    <col min="8464" max="8465" width="4.8984375" customWidth="1"/>
    <col min="8466" max="8469" width="6" customWidth="1"/>
    <col min="8470" max="8470" width="4.8984375" customWidth="1"/>
    <col min="8705" max="8705" width="15.3984375" customWidth="1"/>
    <col min="8706" max="8709" width="7.5" customWidth="1"/>
    <col min="8710" max="8711" width="7.69921875" customWidth="1"/>
    <col min="8712" max="8712" width="12.69921875" customWidth="1"/>
    <col min="8713" max="8717" width="8.59765625" customWidth="1"/>
    <col min="8718" max="8718" width="8.69921875" customWidth="1"/>
    <col min="8720" max="8721" width="4.8984375" customWidth="1"/>
    <col min="8722" max="8725" width="6" customWidth="1"/>
    <col min="8726" max="8726" width="4.8984375" customWidth="1"/>
    <col min="8961" max="8961" width="15.3984375" customWidth="1"/>
    <col min="8962" max="8965" width="7.5" customWidth="1"/>
    <col min="8966" max="8967" width="7.69921875" customWidth="1"/>
    <col min="8968" max="8968" width="12.69921875" customWidth="1"/>
    <col min="8969" max="8973" width="8.59765625" customWidth="1"/>
    <col min="8974" max="8974" width="8.69921875" customWidth="1"/>
    <col min="8976" max="8977" width="4.8984375" customWidth="1"/>
    <col min="8978" max="8981" width="6" customWidth="1"/>
    <col min="8982" max="8982" width="4.8984375" customWidth="1"/>
    <col min="9217" max="9217" width="15.3984375" customWidth="1"/>
    <col min="9218" max="9221" width="7.5" customWidth="1"/>
    <col min="9222" max="9223" width="7.69921875" customWidth="1"/>
    <col min="9224" max="9224" width="12.69921875" customWidth="1"/>
    <col min="9225" max="9229" width="8.59765625" customWidth="1"/>
    <col min="9230" max="9230" width="8.69921875" customWidth="1"/>
    <col min="9232" max="9233" width="4.8984375" customWidth="1"/>
    <col min="9234" max="9237" width="6" customWidth="1"/>
    <col min="9238" max="9238" width="4.8984375" customWidth="1"/>
    <col min="9473" max="9473" width="15.3984375" customWidth="1"/>
    <col min="9474" max="9477" width="7.5" customWidth="1"/>
    <col min="9478" max="9479" width="7.69921875" customWidth="1"/>
    <col min="9480" max="9480" width="12.69921875" customWidth="1"/>
    <col min="9481" max="9485" width="8.59765625" customWidth="1"/>
    <col min="9486" max="9486" width="8.69921875" customWidth="1"/>
    <col min="9488" max="9489" width="4.8984375" customWidth="1"/>
    <col min="9490" max="9493" width="6" customWidth="1"/>
    <col min="9494" max="9494" width="4.8984375" customWidth="1"/>
    <col min="9729" max="9729" width="15.3984375" customWidth="1"/>
    <col min="9730" max="9733" width="7.5" customWidth="1"/>
    <col min="9734" max="9735" width="7.69921875" customWidth="1"/>
    <col min="9736" max="9736" width="12.69921875" customWidth="1"/>
    <col min="9737" max="9741" width="8.59765625" customWidth="1"/>
    <col min="9742" max="9742" width="8.69921875" customWidth="1"/>
    <col min="9744" max="9745" width="4.8984375" customWidth="1"/>
    <col min="9746" max="9749" width="6" customWidth="1"/>
    <col min="9750" max="9750" width="4.8984375" customWidth="1"/>
    <col min="9985" max="9985" width="15.3984375" customWidth="1"/>
    <col min="9986" max="9989" width="7.5" customWidth="1"/>
    <col min="9990" max="9991" width="7.69921875" customWidth="1"/>
    <col min="9992" max="9992" width="12.69921875" customWidth="1"/>
    <col min="9993" max="9997" width="8.59765625" customWidth="1"/>
    <col min="9998" max="9998" width="8.69921875" customWidth="1"/>
    <col min="10000" max="10001" width="4.8984375" customWidth="1"/>
    <col min="10002" max="10005" width="6" customWidth="1"/>
    <col min="10006" max="10006" width="4.8984375" customWidth="1"/>
    <col min="10241" max="10241" width="15.3984375" customWidth="1"/>
    <col min="10242" max="10245" width="7.5" customWidth="1"/>
    <col min="10246" max="10247" width="7.69921875" customWidth="1"/>
    <col min="10248" max="10248" width="12.69921875" customWidth="1"/>
    <col min="10249" max="10253" width="8.59765625" customWidth="1"/>
    <col min="10254" max="10254" width="8.69921875" customWidth="1"/>
    <col min="10256" max="10257" width="4.8984375" customWidth="1"/>
    <col min="10258" max="10261" width="6" customWidth="1"/>
    <col min="10262" max="10262" width="4.8984375" customWidth="1"/>
    <col min="10497" max="10497" width="15.3984375" customWidth="1"/>
    <col min="10498" max="10501" width="7.5" customWidth="1"/>
    <col min="10502" max="10503" width="7.69921875" customWidth="1"/>
    <col min="10504" max="10504" width="12.69921875" customWidth="1"/>
    <col min="10505" max="10509" width="8.59765625" customWidth="1"/>
    <col min="10510" max="10510" width="8.69921875" customWidth="1"/>
    <col min="10512" max="10513" width="4.8984375" customWidth="1"/>
    <col min="10514" max="10517" width="6" customWidth="1"/>
    <col min="10518" max="10518" width="4.8984375" customWidth="1"/>
    <col min="10753" max="10753" width="15.3984375" customWidth="1"/>
    <col min="10754" max="10757" width="7.5" customWidth="1"/>
    <col min="10758" max="10759" width="7.69921875" customWidth="1"/>
    <col min="10760" max="10760" width="12.69921875" customWidth="1"/>
    <col min="10761" max="10765" width="8.59765625" customWidth="1"/>
    <col min="10766" max="10766" width="8.69921875" customWidth="1"/>
    <col min="10768" max="10769" width="4.8984375" customWidth="1"/>
    <col min="10770" max="10773" width="6" customWidth="1"/>
    <col min="10774" max="10774" width="4.8984375" customWidth="1"/>
    <col min="11009" max="11009" width="15.3984375" customWidth="1"/>
    <col min="11010" max="11013" width="7.5" customWidth="1"/>
    <col min="11014" max="11015" width="7.69921875" customWidth="1"/>
    <col min="11016" max="11016" width="12.69921875" customWidth="1"/>
    <col min="11017" max="11021" width="8.59765625" customWidth="1"/>
    <col min="11022" max="11022" width="8.69921875" customWidth="1"/>
    <col min="11024" max="11025" width="4.8984375" customWidth="1"/>
    <col min="11026" max="11029" width="6" customWidth="1"/>
    <col min="11030" max="11030" width="4.8984375" customWidth="1"/>
    <col min="11265" max="11265" width="15.3984375" customWidth="1"/>
    <col min="11266" max="11269" width="7.5" customWidth="1"/>
    <col min="11270" max="11271" width="7.69921875" customWidth="1"/>
    <col min="11272" max="11272" width="12.69921875" customWidth="1"/>
    <col min="11273" max="11277" width="8.59765625" customWidth="1"/>
    <col min="11278" max="11278" width="8.69921875" customWidth="1"/>
    <col min="11280" max="11281" width="4.8984375" customWidth="1"/>
    <col min="11282" max="11285" width="6" customWidth="1"/>
    <col min="11286" max="11286" width="4.8984375" customWidth="1"/>
    <col min="11521" max="11521" width="15.3984375" customWidth="1"/>
    <col min="11522" max="11525" width="7.5" customWidth="1"/>
    <col min="11526" max="11527" width="7.69921875" customWidth="1"/>
    <col min="11528" max="11528" width="12.69921875" customWidth="1"/>
    <col min="11529" max="11533" width="8.59765625" customWidth="1"/>
    <col min="11534" max="11534" width="8.69921875" customWidth="1"/>
    <col min="11536" max="11537" width="4.8984375" customWidth="1"/>
    <col min="11538" max="11541" width="6" customWidth="1"/>
    <col min="11542" max="11542" width="4.8984375" customWidth="1"/>
    <col min="11777" max="11777" width="15.3984375" customWidth="1"/>
    <col min="11778" max="11781" width="7.5" customWidth="1"/>
    <col min="11782" max="11783" width="7.69921875" customWidth="1"/>
    <col min="11784" max="11784" width="12.69921875" customWidth="1"/>
    <col min="11785" max="11789" width="8.59765625" customWidth="1"/>
    <col min="11790" max="11790" width="8.69921875" customWidth="1"/>
    <col min="11792" max="11793" width="4.8984375" customWidth="1"/>
    <col min="11794" max="11797" width="6" customWidth="1"/>
    <col min="11798" max="11798" width="4.8984375" customWidth="1"/>
    <col min="12033" max="12033" width="15.3984375" customWidth="1"/>
    <col min="12034" max="12037" width="7.5" customWidth="1"/>
    <col min="12038" max="12039" width="7.69921875" customWidth="1"/>
    <col min="12040" max="12040" width="12.69921875" customWidth="1"/>
    <col min="12041" max="12045" width="8.59765625" customWidth="1"/>
    <col min="12046" max="12046" width="8.69921875" customWidth="1"/>
    <col min="12048" max="12049" width="4.8984375" customWidth="1"/>
    <col min="12050" max="12053" width="6" customWidth="1"/>
    <col min="12054" max="12054" width="4.8984375" customWidth="1"/>
    <col min="12289" max="12289" width="15.3984375" customWidth="1"/>
    <col min="12290" max="12293" width="7.5" customWidth="1"/>
    <col min="12294" max="12295" width="7.69921875" customWidth="1"/>
    <col min="12296" max="12296" width="12.69921875" customWidth="1"/>
    <col min="12297" max="12301" width="8.59765625" customWidth="1"/>
    <col min="12302" max="12302" width="8.69921875" customWidth="1"/>
    <col min="12304" max="12305" width="4.8984375" customWidth="1"/>
    <col min="12306" max="12309" width="6" customWidth="1"/>
    <col min="12310" max="12310" width="4.8984375" customWidth="1"/>
    <col min="12545" max="12545" width="15.3984375" customWidth="1"/>
    <col min="12546" max="12549" width="7.5" customWidth="1"/>
    <col min="12550" max="12551" width="7.69921875" customWidth="1"/>
    <col min="12552" max="12552" width="12.69921875" customWidth="1"/>
    <col min="12553" max="12557" width="8.59765625" customWidth="1"/>
    <col min="12558" max="12558" width="8.69921875" customWidth="1"/>
    <col min="12560" max="12561" width="4.8984375" customWidth="1"/>
    <col min="12562" max="12565" width="6" customWidth="1"/>
    <col min="12566" max="12566" width="4.8984375" customWidth="1"/>
    <col min="12801" max="12801" width="15.3984375" customWidth="1"/>
    <col min="12802" max="12805" width="7.5" customWidth="1"/>
    <col min="12806" max="12807" width="7.69921875" customWidth="1"/>
    <col min="12808" max="12808" width="12.69921875" customWidth="1"/>
    <col min="12809" max="12813" width="8.59765625" customWidth="1"/>
    <col min="12814" max="12814" width="8.69921875" customWidth="1"/>
    <col min="12816" max="12817" width="4.8984375" customWidth="1"/>
    <col min="12818" max="12821" width="6" customWidth="1"/>
    <col min="12822" max="12822" width="4.8984375" customWidth="1"/>
    <col min="13057" max="13057" width="15.3984375" customWidth="1"/>
    <col min="13058" max="13061" width="7.5" customWidth="1"/>
    <col min="13062" max="13063" width="7.69921875" customWidth="1"/>
    <col min="13064" max="13064" width="12.69921875" customWidth="1"/>
    <col min="13065" max="13069" width="8.59765625" customWidth="1"/>
    <col min="13070" max="13070" width="8.69921875" customWidth="1"/>
    <col min="13072" max="13073" width="4.8984375" customWidth="1"/>
    <col min="13074" max="13077" width="6" customWidth="1"/>
    <col min="13078" max="13078" width="4.8984375" customWidth="1"/>
    <col min="13313" max="13313" width="15.3984375" customWidth="1"/>
    <col min="13314" max="13317" width="7.5" customWidth="1"/>
    <col min="13318" max="13319" width="7.69921875" customWidth="1"/>
    <col min="13320" max="13320" width="12.69921875" customWidth="1"/>
    <col min="13321" max="13325" width="8.59765625" customWidth="1"/>
    <col min="13326" max="13326" width="8.69921875" customWidth="1"/>
    <col min="13328" max="13329" width="4.8984375" customWidth="1"/>
    <col min="13330" max="13333" width="6" customWidth="1"/>
    <col min="13334" max="13334" width="4.8984375" customWidth="1"/>
    <col min="13569" max="13569" width="15.3984375" customWidth="1"/>
    <col min="13570" max="13573" width="7.5" customWidth="1"/>
    <col min="13574" max="13575" width="7.69921875" customWidth="1"/>
    <col min="13576" max="13576" width="12.69921875" customWidth="1"/>
    <col min="13577" max="13581" width="8.59765625" customWidth="1"/>
    <col min="13582" max="13582" width="8.69921875" customWidth="1"/>
    <col min="13584" max="13585" width="4.8984375" customWidth="1"/>
    <col min="13586" max="13589" width="6" customWidth="1"/>
    <col min="13590" max="13590" width="4.8984375" customWidth="1"/>
    <col min="13825" max="13825" width="15.3984375" customWidth="1"/>
    <col min="13826" max="13829" width="7.5" customWidth="1"/>
    <col min="13830" max="13831" width="7.69921875" customWidth="1"/>
    <col min="13832" max="13832" width="12.69921875" customWidth="1"/>
    <col min="13833" max="13837" width="8.59765625" customWidth="1"/>
    <col min="13838" max="13838" width="8.69921875" customWidth="1"/>
    <col min="13840" max="13841" width="4.8984375" customWidth="1"/>
    <col min="13842" max="13845" width="6" customWidth="1"/>
    <col min="13846" max="13846" width="4.8984375" customWidth="1"/>
    <col min="14081" max="14081" width="15.3984375" customWidth="1"/>
    <col min="14082" max="14085" width="7.5" customWidth="1"/>
    <col min="14086" max="14087" width="7.69921875" customWidth="1"/>
    <col min="14088" max="14088" width="12.69921875" customWidth="1"/>
    <col min="14089" max="14093" width="8.59765625" customWidth="1"/>
    <col min="14094" max="14094" width="8.69921875" customWidth="1"/>
    <col min="14096" max="14097" width="4.8984375" customWidth="1"/>
    <col min="14098" max="14101" width="6" customWidth="1"/>
    <col min="14102" max="14102" width="4.8984375" customWidth="1"/>
    <col min="14337" max="14337" width="15.3984375" customWidth="1"/>
    <col min="14338" max="14341" width="7.5" customWidth="1"/>
    <col min="14342" max="14343" width="7.69921875" customWidth="1"/>
    <col min="14344" max="14344" width="12.69921875" customWidth="1"/>
    <col min="14345" max="14349" width="8.59765625" customWidth="1"/>
    <col min="14350" max="14350" width="8.69921875" customWidth="1"/>
    <col min="14352" max="14353" width="4.8984375" customWidth="1"/>
    <col min="14354" max="14357" width="6" customWidth="1"/>
    <col min="14358" max="14358" width="4.8984375" customWidth="1"/>
    <col min="14593" max="14593" width="15.3984375" customWidth="1"/>
    <col min="14594" max="14597" width="7.5" customWidth="1"/>
    <col min="14598" max="14599" width="7.69921875" customWidth="1"/>
    <col min="14600" max="14600" width="12.69921875" customWidth="1"/>
    <col min="14601" max="14605" width="8.59765625" customWidth="1"/>
    <col min="14606" max="14606" width="8.69921875" customWidth="1"/>
    <col min="14608" max="14609" width="4.8984375" customWidth="1"/>
    <col min="14610" max="14613" width="6" customWidth="1"/>
    <col min="14614" max="14614" width="4.8984375" customWidth="1"/>
    <col min="14849" max="14849" width="15.3984375" customWidth="1"/>
    <col min="14850" max="14853" width="7.5" customWidth="1"/>
    <col min="14854" max="14855" width="7.69921875" customWidth="1"/>
    <col min="14856" max="14856" width="12.69921875" customWidth="1"/>
    <col min="14857" max="14861" width="8.59765625" customWidth="1"/>
    <col min="14862" max="14862" width="8.69921875" customWidth="1"/>
    <col min="14864" max="14865" width="4.8984375" customWidth="1"/>
    <col min="14866" max="14869" width="6" customWidth="1"/>
    <col min="14870" max="14870" width="4.8984375" customWidth="1"/>
    <col min="15105" max="15105" width="15.3984375" customWidth="1"/>
    <col min="15106" max="15109" width="7.5" customWidth="1"/>
    <col min="15110" max="15111" width="7.69921875" customWidth="1"/>
    <col min="15112" max="15112" width="12.69921875" customWidth="1"/>
    <col min="15113" max="15117" width="8.59765625" customWidth="1"/>
    <col min="15118" max="15118" width="8.69921875" customWidth="1"/>
    <col min="15120" max="15121" width="4.8984375" customWidth="1"/>
    <col min="15122" max="15125" width="6" customWidth="1"/>
    <col min="15126" max="15126" width="4.8984375" customWidth="1"/>
    <col min="15361" max="15361" width="15.3984375" customWidth="1"/>
    <col min="15362" max="15365" width="7.5" customWidth="1"/>
    <col min="15366" max="15367" width="7.69921875" customWidth="1"/>
    <col min="15368" max="15368" width="12.69921875" customWidth="1"/>
    <col min="15369" max="15373" width="8.59765625" customWidth="1"/>
    <col min="15374" max="15374" width="8.69921875" customWidth="1"/>
    <col min="15376" max="15377" width="4.8984375" customWidth="1"/>
    <col min="15378" max="15381" width="6" customWidth="1"/>
    <col min="15382" max="15382" width="4.8984375" customWidth="1"/>
    <col min="15617" max="15617" width="15.3984375" customWidth="1"/>
    <col min="15618" max="15621" width="7.5" customWidth="1"/>
    <col min="15622" max="15623" width="7.69921875" customWidth="1"/>
    <col min="15624" max="15624" width="12.69921875" customWidth="1"/>
    <col min="15625" max="15629" width="8.59765625" customWidth="1"/>
    <col min="15630" max="15630" width="8.69921875" customWidth="1"/>
    <col min="15632" max="15633" width="4.8984375" customWidth="1"/>
    <col min="15634" max="15637" width="6" customWidth="1"/>
    <col min="15638" max="15638" width="4.8984375" customWidth="1"/>
    <col min="15873" max="15873" width="15.3984375" customWidth="1"/>
    <col min="15874" max="15877" width="7.5" customWidth="1"/>
    <col min="15878" max="15879" width="7.69921875" customWidth="1"/>
    <col min="15880" max="15880" width="12.69921875" customWidth="1"/>
    <col min="15881" max="15885" width="8.59765625" customWidth="1"/>
    <col min="15886" max="15886" width="8.69921875" customWidth="1"/>
    <col min="15888" max="15889" width="4.8984375" customWidth="1"/>
    <col min="15890" max="15893" width="6" customWidth="1"/>
    <col min="15894" max="15894" width="4.8984375" customWidth="1"/>
    <col min="16129" max="16129" width="15.3984375" customWidth="1"/>
    <col min="16130" max="16133" width="7.5" customWidth="1"/>
    <col min="16134" max="16135" width="7.69921875" customWidth="1"/>
    <col min="16136" max="16136" width="12.69921875" customWidth="1"/>
    <col min="16137" max="16141" width="8.59765625" customWidth="1"/>
    <col min="16142" max="16142" width="8.69921875" customWidth="1"/>
    <col min="16144" max="16145" width="4.8984375" customWidth="1"/>
    <col min="16146" max="16149" width="6" customWidth="1"/>
    <col min="16150" max="16150" width="4.8984375" customWidth="1"/>
  </cols>
  <sheetData>
    <row r="1" spans="1:39" ht="17.399999999999999" x14ac:dyDescent="0.3">
      <c r="A1" s="1" t="s">
        <v>0</v>
      </c>
      <c r="F1" s="2" t="s">
        <v>1</v>
      </c>
      <c r="G1" s="3" t="str">
        <f>[1]Introduction!B4</f>
        <v>Roches</v>
      </c>
      <c r="H1" s="4"/>
      <c r="K1" s="2" t="s">
        <v>2</v>
      </c>
      <c r="L1" s="5">
        <f>[1]Introduction!B12</f>
        <v>550</v>
      </c>
      <c r="M1" s="6" t="s">
        <v>3</v>
      </c>
      <c r="N1" s="2" t="s">
        <v>4</v>
      </c>
      <c r="O1" s="7">
        <v>1</v>
      </c>
      <c r="P1" t="s">
        <v>5</v>
      </c>
      <c r="U1" s="6"/>
    </row>
    <row r="2" spans="1:39" ht="4.5" customHeight="1" x14ac:dyDescent="0.3">
      <c r="O2" s="8"/>
    </row>
    <row r="3" spans="1:39" ht="15.6" x14ac:dyDescent="0.3">
      <c r="A3" s="9" t="s">
        <v>6</v>
      </c>
      <c r="B3" s="10" t="str">
        <f>[1]Introduction!B5</f>
        <v>Le Vevay div. 7</v>
      </c>
      <c r="C3" s="4"/>
      <c r="D3" s="4"/>
      <c r="E3" s="4"/>
      <c r="F3" s="4"/>
      <c r="G3" s="4"/>
      <c r="H3" s="4"/>
      <c r="J3" s="2" t="s">
        <v>7</v>
      </c>
      <c r="K3" s="11">
        <f>[1]Introduction!B9</f>
        <v>39842</v>
      </c>
      <c r="L3" s="11"/>
      <c r="N3" s="2" t="s">
        <v>8</v>
      </c>
      <c r="O3" s="7" t="str">
        <f>[1]Introduction!B6</f>
        <v>1 A</v>
      </c>
      <c r="AF3">
        <v>2</v>
      </c>
    </row>
    <row r="4" spans="1:39" ht="15.6" x14ac:dyDescent="0.3">
      <c r="A4" s="9" t="s">
        <v>9</v>
      </c>
      <c r="B4" s="12">
        <f>[1]Introduction!B7</f>
        <v>0.47</v>
      </c>
      <c r="C4" s="13" t="s">
        <v>10</v>
      </c>
      <c r="D4" s="14">
        <f>I98/B4</f>
        <v>563.67446808510635</v>
      </c>
      <c r="E4" s="15" t="s">
        <v>11</v>
      </c>
      <c r="F4" s="16"/>
      <c r="G4" s="17">
        <f>B98/B4</f>
        <v>244.68085106382981</v>
      </c>
      <c r="H4" s="16" t="s">
        <v>12</v>
      </c>
      <c r="I4" s="18">
        <f>10000/G4</f>
        <v>40.869565217391305</v>
      </c>
      <c r="J4" s="6" t="s">
        <v>13</v>
      </c>
      <c r="K4" s="19"/>
      <c r="L4" s="6"/>
      <c r="M4" s="20">
        <f>SQRT(I4)</f>
        <v>6.3929308785088006</v>
      </c>
      <c r="N4" s="21" t="s">
        <v>14</v>
      </c>
      <c r="O4" s="22"/>
      <c r="V4" s="23"/>
    </row>
    <row r="5" spans="1:39" ht="15.6" x14ac:dyDescent="0.3">
      <c r="A5" s="9" t="s">
        <v>15</v>
      </c>
      <c r="B5" s="10" t="s">
        <v>16</v>
      </c>
      <c r="C5" s="10"/>
      <c r="D5" s="24"/>
      <c r="E5" s="24"/>
      <c r="F5" s="24"/>
      <c r="G5" s="24"/>
      <c r="H5" s="24"/>
      <c r="I5" s="4"/>
      <c r="J5" s="25"/>
      <c r="K5" s="26"/>
      <c r="L5" s="27"/>
      <c r="M5" s="24"/>
      <c r="N5" s="24"/>
      <c r="O5" s="24"/>
      <c r="V5" s="23"/>
    </row>
    <row r="6" spans="1:39" ht="15.6" x14ac:dyDescent="0.3">
      <c r="A6" s="9" t="s">
        <v>17</v>
      </c>
      <c r="B6" s="28"/>
      <c r="C6" s="28"/>
      <c r="D6" s="29"/>
      <c r="E6" s="29"/>
      <c r="F6" s="29"/>
      <c r="G6" s="29"/>
      <c r="H6" s="29"/>
      <c r="I6" s="30"/>
      <c r="J6" s="31"/>
      <c r="K6" s="32"/>
      <c r="L6" s="33"/>
      <c r="M6" s="29"/>
      <c r="N6" s="29"/>
      <c r="O6" s="29"/>
      <c r="V6" s="23"/>
    </row>
    <row r="7" spans="1:39" ht="6" customHeight="1" thickBot="1" x14ac:dyDescent="0.3"/>
    <row r="8" spans="1:39" ht="14.4" thickBot="1" x14ac:dyDescent="0.3">
      <c r="A8" s="6"/>
      <c r="B8" s="34" t="s">
        <v>18</v>
      </c>
      <c r="C8" s="35"/>
      <c r="D8" s="35"/>
      <c r="E8" s="35"/>
      <c r="F8" s="35"/>
      <c r="G8" s="36"/>
      <c r="H8" s="37"/>
      <c r="I8" s="38" t="s">
        <v>19</v>
      </c>
      <c r="J8" s="39"/>
      <c r="K8" s="39"/>
      <c r="L8" s="39"/>
      <c r="M8" s="39"/>
      <c r="N8" s="40"/>
      <c r="O8" s="6"/>
      <c r="W8" s="41" t="s">
        <v>20</v>
      </c>
      <c r="X8" s="42"/>
      <c r="Y8" s="42"/>
      <c r="Z8" s="42"/>
      <c r="AA8" s="43"/>
      <c r="AC8" s="44" t="s">
        <v>21</v>
      </c>
      <c r="AD8" s="45"/>
      <c r="AE8" s="45"/>
      <c r="AF8" s="45"/>
      <c r="AG8" s="46"/>
      <c r="AI8" s="44" t="s">
        <v>22</v>
      </c>
      <c r="AJ8" s="45"/>
      <c r="AK8" s="45"/>
      <c r="AL8" s="45"/>
      <c r="AM8" s="46"/>
    </row>
    <row r="9" spans="1:39" ht="14.4" thickBot="1" x14ac:dyDescent="0.3">
      <c r="A9" s="47" t="s">
        <v>23</v>
      </c>
      <c r="B9" s="48" t="s">
        <v>24</v>
      </c>
      <c r="C9" s="48" t="s">
        <v>25</v>
      </c>
      <c r="D9" s="48" t="s">
        <v>26</v>
      </c>
      <c r="E9" s="48"/>
      <c r="F9" s="48"/>
      <c r="G9" s="48"/>
      <c r="H9" s="49"/>
      <c r="I9" s="50" t="str">
        <f t="shared" ref="I9:N9" si="0">B9</f>
        <v>Ep</v>
      </c>
      <c r="J9" s="51" t="str">
        <f t="shared" si="0"/>
        <v>Sa</v>
      </c>
      <c r="K9" s="51" t="str">
        <f t="shared" si="0"/>
        <v>Aut. R.</v>
      </c>
      <c r="L9" s="51">
        <f t="shared" si="0"/>
        <v>0</v>
      </c>
      <c r="M9" s="51">
        <f t="shared" si="0"/>
        <v>0</v>
      </c>
      <c r="N9" s="52">
        <f t="shared" si="0"/>
        <v>0</v>
      </c>
      <c r="O9" s="52" t="s">
        <v>23</v>
      </c>
      <c r="W9" s="53" t="s">
        <v>27</v>
      </c>
      <c r="X9" s="53" t="s">
        <v>28</v>
      </c>
      <c r="Y9" s="53" t="s">
        <v>29</v>
      </c>
      <c r="Z9" s="53" t="s">
        <v>30</v>
      </c>
      <c r="AA9" s="54" t="s">
        <v>31</v>
      </c>
      <c r="AC9" s="55"/>
      <c r="AD9" s="56"/>
      <c r="AE9" s="57" t="s">
        <v>32</v>
      </c>
      <c r="AF9" s="57" t="s">
        <v>33</v>
      </c>
      <c r="AG9" s="58" t="s">
        <v>34</v>
      </c>
      <c r="AI9" s="55"/>
      <c r="AJ9" s="56"/>
      <c r="AK9" s="57" t="s">
        <v>35</v>
      </c>
      <c r="AL9" s="57" t="s">
        <v>36</v>
      </c>
      <c r="AM9" s="58" t="s">
        <v>37</v>
      </c>
    </row>
    <row r="10" spans="1:39" ht="3.75" customHeight="1" x14ac:dyDescent="0.25">
      <c r="A10" s="59"/>
      <c r="B10" s="48"/>
      <c r="C10" s="48"/>
      <c r="D10" s="48"/>
      <c r="E10" s="48"/>
      <c r="F10" s="48"/>
      <c r="G10" s="48"/>
      <c r="H10" s="60"/>
      <c r="I10" s="59"/>
      <c r="J10" s="59"/>
      <c r="K10" s="59"/>
      <c r="L10" s="59"/>
      <c r="M10" s="59"/>
      <c r="N10" s="59"/>
      <c r="O10" s="61"/>
      <c r="W10" s="62"/>
      <c r="X10" s="62"/>
      <c r="Y10" s="62"/>
      <c r="Z10" s="62"/>
      <c r="AA10" s="63"/>
      <c r="AC10" s="64"/>
      <c r="AG10" s="65"/>
      <c r="AI10" s="64"/>
      <c r="AM10" s="65"/>
    </row>
    <row r="11" spans="1:39" x14ac:dyDescent="0.25">
      <c r="A11" s="61">
        <v>1</v>
      </c>
      <c r="B11" s="66"/>
      <c r="C11" s="66">
        <v>1</v>
      </c>
      <c r="D11" s="66"/>
      <c r="E11" s="66"/>
      <c r="F11" s="66"/>
      <c r="G11" s="66"/>
      <c r="H11" s="67"/>
      <c r="I11" s="68">
        <f>B11*$AG11</f>
        <v>0</v>
      </c>
      <c r="J11" s="68">
        <f>C11*$AM11</f>
        <v>0.15</v>
      </c>
      <c r="K11" s="68">
        <f>D11*$Y11</f>
        <v>0</v>
      </c>
      <c r="L11" s="68">
        <f t="shared" ref="L11:N15" si="1">E11*$Y11</f>
        <v>0</v>
      </c>
      <c r="M11" s="68">
        <f t="shared" si="1"/>
        <v>0</v>
      </c>
      <c r="N11" s="68">
        <f t="shared" si="1"/>
        <v>0</v>
      </c>
      <c r="O11" s="69">
        <f>A11</f>
        <v>1</v>
      </c>
      <c r="P11" s="6"/>
      <c r="Q11" s="6"/>
      <c r="R11" s="6"/>
      <c r="S11" s="6"/>
      <c r="V11">
        <v>16</v>
      </c>
      <c r="W11" s="70">
        <v>0.1</v>
      </c>
      <c r="X11" s="70">
        <f>(W11+Y11)/2</f>
        <v>0.125</v>
      </c>
      <c r="Y11" s="70">
        <v>0.15</v>
      </c>
      <c r="Z11" s="70">
        <f>(Y11+AA11)/2</f>
        <v>0.17499999999999999</v>
      </c>
      <c r="AA11" s="71">
        <v>0.2</v>
      </c>
      <c r="AC11" s="72">
        <v>18</v>
      </c>
      <c r="AD11" s="61">
        <v>1</v>
      </c>
      <c r="AE11" s="73">
        <v>0.16500000000000001</v>
      </c>
      <c r="AF11" s="73">
        <v>0.18099999999999999</v>
      </c>
      <c r="AG11" s="74">
        <v>0.18</v>
      </c>
      <c r="AI11" s="72">
        <v>18</v>
      </c>
      <c r="AJ11" s="61">
        <v>1</v>
      </c>
      <c r="AK11" s="73">
        <v>0.14799999999999999</v>
      </c>
      <c r="AL11" s="73">
        <v>0.15</v>
      </c>
      <c r="AM11" s="74">
        <v>0.15</v>
      </c>
    </row>
    <row r="12" spans="1:39" x14ac:dyDescent="0.25">
      <c r="A12" s="75">
        <v>2</v>
      </c>
      <c r="B12" s="66"/>
      <c r="C12" s="66"/>
      <c r="D12" s="66"/>
      <c r="E12" s="66"/>
      <c r="F12" s="66"/>
      <c r="G12" s="66"/>
      <c r="H12" s="76"/>
      <c r="I12" s="68">
        <f>B12*$AG12</f>
        <v>0</v>
      </c>
      <c r="J12" s="68">
        <f>C12*$AM12</f>
        <v>0</v>
      </c>
      <c r="K12" s="68">
        <f>D12*$Y12</f>
        <v>0</v>
      </c>
      <c r="L12" s="68">
        <f t="shared" si="1"/>
        <v>0</v>
      </c>
      <c r="M12" s="68">
        <f t="shared" si="1"/>
        <v>0</v>
      </c>
      <c r="N12" s="68">
        <f t="shared" si="1"/>
        <v>0</v>
      </c>
      <c r="O12" s="69">
        <f>A12</f>
        <v>2</v>
      </c>
      <c r="P12" s="6"/>
      <c r="Q12" s="6"/>
      <c r="R12" s="6"/>
      <c r="S12" s="6"/>
      <c r="V12">
        <v>18</v>
      </c>
      <c r="W12" s="77">
        <v>0.15</v>
      </c>
      <c r="X12" s="77">
        <f>(W12+Y12)/2</f>
        <v>0.17499999999999999</v>
      </c>
      <c r="Y12" s="77">
        <v>0.2</v>
      </c>
      <c r="Z12" s="77">
        <f>(Y12+AA12)/2</f>
        <v>0.25</v>
      </c>
      <c r="AA12" s="78">
        <v>0.3</v>
      </c>
      <c r="AC12" s="79">
        <v>22</v>
      </c>
      <c r="AD12" s="75">
        <v>2</v>
      </c>
      <c r="AE12" s="80">
        <v>0.30199999999999999</v>
      </c>
      <c r="AF12" s="80">
        <v>0.33800000000000002</v>
      </c>
      <c r="AG12" s="81">
        <v>0.35</v>
      </c>
      <c r="AI12" s="79">
        <v>22</v>
      </c>
      <c r="AJ12" s="75">
        <v>2</v>
      </c>
      <c r="AK12" s="80">
        <v>0.26300000000000001</v>
      </c>
      <c r="AL12" s="80">
        <v>0.26900000000000002</v>
      </c>
      <c r="AM12" s="81">
        <v>0.27600000000000002</v>
      </c>
    </row>
    <row r="13" spans="1:39" ht="13.5" customHeight="1" x14ac:dyDescent="0.25">
      <c r="A13" s="75">
        <v>3</v>
      </c>
      <c r="B13" s="66"/>
      <c r="C13" s="66"/>
      <c r="D13" s="66"/>
      <c r="E13" s="66"/>
      <c r="F13" s="66"/>
      <c r="G13" s="66"/>
      <c r="H13" s="76"/>
      <c r="I13" s="68">
        <f>B13*$AG13</f>
        <v>0</v>
      </c>
      <c r="J13" s="68">
        <f>C13*$AM13</f>
        <v>0</v>
      </c>
      <c r="K13" s="68">
        <f>D13*$Y13</f>
        <v>0</v>
      </c>
      <c r="L13" s="68">
        <f t="shared" si="1"/>
        <v>0</v>
      </c>
      <c r="M13" s="68">
        <f t="shared" si="1"/>
        <v>0</v>
      </c>
      <c r="N13" s="68">
        <f t="shared" si="1"/>
        <v>0</v>
      </c>
      <c r="O13" s="69">
        <f>A13</f>
        <v>3</v>
      </c>
      <c r="P13" s="82"/>
      <c r="Q13" s="82"/>
      <c r="R13" s="82"/>
      <c r="S13" s="82"/>
      <c r="V13">
        <v>20</v>
      </c>
      <c r="W13" s="70">
        <v>0.2</v>
      </c>
      <c r="X13" s="70">
        <f>(W13+Y13)/2</f>
        <v>0.22500000000000001</v>
      </c>
      <c r="Y13" s="70">
        <v>0.25</v>
      </c>
      <c r="Z13" s="70">
        <f>(Y13+AA13)/2</f>
        <v>0.32500000000000001</v>
      </c>
      <c r="AA13" s="71">
        <v>0.4</v>
      </c>
      <c r="AC13" s="79">
        <v>26</v>
      </c>
      <c r="AD13" s="75">
        <v>3</v>
      </c>
      <c r="AE13" s="80">
        <v>0.51800000000000002</v>
      </c>
      <c r="AF13" s="80">
        <v>0.56499999999999995</v>
      </c>
      <c r="AG13" s="81">
        <v>0.60499999999999998</v>
      </c>
      <c r="AI13" s="79">
        <v>26</v>
      </c>
      <c r="AJ13" s="75">
        <v>3</v>
      </c>
      <c r="AK13" s="80">
        <v>0.45</v>
      </c>
      <c r="AL13" s="80">
        <v>0.45700000000000002</v>
      </c>
      <c r="AM13" s="81">
        <v>0.48</v>
      </c>
    </row>
    <row r="14" spans="1:39" x14ac:dyDescent="0.25">
      <c r="A14" s="83"/>
      <c r="B14" s="66"/>
      <c r="C14" s="66"/>
      <c r="D14" s="66"/>
      <c r="E14" s="66"/>
      <c r="F14" s="66"/>
      <c r="G14" s="66"/>
      <c r="H14" s="76"/>
      <c r="I14" s="68">
        <f>B14*$AG14</f>
        <v>0</v>
      </c>
      <c r="J14" s="68">
        <f>C14*$AM14</f>
        <v>0</v>
      </c>
      <c r="K14" s="68">
        <f>D14*$Y14</f>
        <v>0</v>
      </c>
      <c r="L14" s="68">
        <f t="shared" si="1"/>
        <v>0</v>
      </c>
      <c r="M14" s="68">
        <f t="shared" si="1"/>
        <v>0</v>
      </c>
      <c r="N14" s="68">
        <f t="shared" si="1"/>
        <v>0</v>
      </c>
      <c r="O14" s="69">
        <f>A14</f>
        <v>0</v>
      </c>
      <c r="P14" s="6"/>
      <c r="Q14" s="6"/>
      <c r="R14" s="6"/>
      <c r="S14" s="6"/>
      <c r="V14">
        <v>22</v>
      </c>
      <c r="W14" s="84">
        <v>0.25</v>
      </c>
      <c r="X14" s="84">
        <f>(W14+Y14)/2</f>
        <v>0.27500000000000002</v>
      </c>
      <c r="Y14" s="84">
        <v>0.3</v>
      </c>
      <c r="Z14" s="84">
        <f>(Y14+AA14)/2</f>
        <v>0.4</v>
      </c>
      <c r="AA14" s="85">
        <v>0.5</v>
      </c>
      <c r="AC14" s="86"/>
      <c r="AD14" s="87"/>
      <c r="AE14" s="87"/>
      <c r="AF14" s="87"/>
      <c r="AG14" s="88"/>
      <c r="AI14" s="86"/>
      <c r="AJ14" s="87"/>
      <c r="AK14" s="87"/>
      <c r="AL14" s="87"/>
      <c r="AM14" s="88"/>
    </row>
    <row r="15" spans="1:39" x14ac:dyDescent="0.25">
      <c r="A15" s="89"/>
      <c r="B15" s="66"/>
      <c r="C15" s="66"/>
      <c r="D15" s="66"/>
      <c r="E15" s="66"/>
      <c r="F15" s="66"/>
      <c r="G15" s="66"/>
      <c r="H15" s="67"/>
      <c r="I15" s="68">
        <f>B15*$AG15</f>
        <v>0</v>
      </c>
      <c r="J15" s="68">
        <f>C15*$AM15</f>
        <v>0</v>
      </c>
      <c r="K15" s="68">
        <f>D15*$Y15</f>
        <v>0</v>
      </c>
      <c r="L15" s="68">
        <f t="shared" si="1"/>
        <v>0</v>
      </c>
      <c r="M15" s="68">
        <f t="shared" si="1"/>
        <v>0</v>
      </c>
      <c r="N15" s="68">
        <f t="shared" si="1"/>
        <v>0</v>
      </c>
      <c r="O15" s="69">
        <f>A15</f>
        <v>0</v>
      </c>
      <c r="P15" s="6"/>
      <c r="Q15" s="6"/>
      <c r="R15" s="6"/>
      <c r="S15" s="6"/>
      <c r="V15">
        <v>24</v>
      </c>
      <c r="W15" s="70">
        <v>0.3</v>
      </c>
      <c r="X15" s="70">
        <f>(W15+Y15)/2</f>
        <v>0.35</v>
      </c>
      <c r="Y15" s="70">
        <v>0.4</v>
      </c>
      <c r="Z15" s="70">
        <f>(Y15+AA15)/2</f>
        <v>0.5</v>
      </c>
      <c r="AA15" s="71">
        <v>0.6</v>
      </c>
      <c r="AC15" s="86"/>
      <c r="AD15" s="87"/>
      <c r="AE15" s="87"/>
      <c r="AF15" s="87"/>
      <c r="AG15" s="88"/>
      <c r="AI15" s="86"/>
      <c r="AJ15" s="87"/>
      <c r="AK15" s="87"/>
      <c r="AL15" s="87"/>
      <c r="AM15" s="88"/>
    </row>
    <row r="16" spans="1:39" ht="3" customHeight="1" thickBot="1" x14ac:dyDescent="0.3">
      <c r="A16" s="90"/>
      <c r="B16" s="91"/>
      <c r="C16" s="91"/>
      <c r="D16" s="91"/>
      <c r="E16" s="91"/>
      <c r="F16" s="91"/>
      <c r="G16" s="91"/>
      <c r="H16" s="76"/>
      <c r="I16" s="92"/>
      <c r="J16" s="92"/>
      <c r="K16" s="92"/>
      <c r="L16" s="92"/>
      <c r="M16" s="92"/>
      <c r="N16" s="93">
        <f>F16*H16</f>
        <v>0</v>
      </c>
      <c r="O16" s="94">
        <v>24</v>
      </c>
      <c r="P16" s="6"/>
      <c r="Q16" s="6"/>
      <c r="R16" s="6"/>
      <c r="S16" s="6"/>
      <c r="W16" s="95"/>
      <c r="X16" s="95"/>
      <c r="Y16" s="95"/>
      <c r="Z16" s="95"/>
      <c r="AA16" s="96"/>
      <c r="AC16" s="64"/>
      <c r="AG16" s="65"/>
      <c r="AI16" s="64"/>
      <c r="AM16" s="65"/>
    </row>
    <row r="17" spans="1:39" ht="2.25" customHeight="1" x14ac:dyDescent="0.25">
      <c r="A17" s="97"/>
      <c r="B17" s="98"/>
      <c r="C17" s="99"/>
      <c r="D17" s="99"/>
      <c r="E17" s="99"/>
      <c r="F17" s="99"/>
      <c r="G17" s="99"/>
      <c r="H17" s="76"/>
      <c r="I17" s="100"/>
      <c r="J17" s="100"/>
      <c r="K17" s="100"/>
      <c r="L17" s="100"/>
      <c r="M17" s="100"/>
      <c r="N17" s="100"/>
      <c r="O17" s="101"/>
      <c r="P17" s="6"/>
      <c r="Q17" s="6"/>
      <c r="R17" s="6"/>
      <c r="S17" s="6"/>
      <c r="W17" s="102"/>
      <c r="X17" s="102"/>
      <c r="Y17" s="102"/>
      <c r="Z17" s="102"/>
      <c r="AA17" s="103"/>
      <c r="AC17" s="64"/>
      <c r="AG17" s="65"/>
      <c r="AI17" s="64"/>
      <c r="AM17" s="65"/>
    </row>
    <row r="18" spans="1:39" x14ac:dyDescent="0.25">
      <c r="A18" s="75">
        <v>4</v>
      </c>
      <c r="B18" s="104"/>
      <c r="C18" s="104"/>
      <c r="D18" s="104"/>
      <c r="E18" s="104"/>
      <c r="F18" s="104"/>
      <c r="G18" s="104"/>
      <c r="H18" s="76"/>
      <c r="I18" s="68">
        <f>B18*$AG18</f>
        <v>0</v>
      </c>
      <c r="J18" s="68">
        <f>C18*$AM18</f>
        <v>0</v>
      </c>
      <c r="K18" s="68">
        <f t="shared" ref="K18:N33" si="2">D18*$Y18</f>
        <v>0</v>
      </c>
      <c r="L18" s="68">
        <f t="shared" si="2"/>
        <v>0</v>
      </c>
      <c r="M18" s="68">
        <f t="shared" si="2"/>
        <v>0</v>
      </c>
      <c r="N18" s="68">
        <f t="shared" si="2"/>
        <v>0</v>
      </c>
      <c r="O18" s="69">
        <f t="shared" ref="O18:O45" si="3">A18</f>
        <v>4</v>
      </c>
      <c r="P18" s="6"/>
      <c r="Q18" s="6"/>
      <c r="R18" s="6"/>
      <c r="S18" s="6"/>
      <c r="V18">
        <v>26</v>
      </c>
      <c r="W18" s="77">
        <v>0.35</v>
      </c>
      <c r="X18" s="77">
        <f t="shared" ref="X18:X45" si="4">(W18+Y18)/2</f>
        <v>0.42499999999999999</v>
      </c>
      <c r="Y18" s="77">
        <v>0.5</v>
      </c>
      <c r="Z18" s="77">
        <f t="shared" ref="Z18:Z45" si="5">(Y18+AA18)/2</f>
        <v>0.6</v>
      </c>
      <c r="AA18" s="78">
        <v>0.7</v>
      </c>
      <c r="AC18" s="79">
        <v>30</v>
      </c>
      <c r="AD18" s="75">
        <v>4</v>
      </c>
      <c r="AE18" s="80">
        <v>0.71399999999999997</v>
      </c>
      <c r="AF18" s="80">
        <v>0.80900000000000005</v>
      </c>
      <c r="AG18" s="81">
        <v>0.89600000000000002</v>
      </c>
      <c r="AI18" s="79">
        <v>30</v>
      </c>
      <c r="AJ18" s="75">
        <v>4</v>
      </c>
      <c r="AK18" s="80">
        <v>0.66600000000000004</v>
      </c>
      <c r="AL18" s="80">
        <v>0.72299999999999998</v>
      </c>
      <c r="AM18" s="81">
        <v>0.78500000000000003</v>
      </c>
    </row>
    <row r="19" spans="1:39" x14ac:dyDescent="0.25">
      <c r="A19" s="75">
        <v>5</v>
      </c>
      <c r="B19" s="105"/>
      <c r="C19" s="105"/>
      <c r="D19" s="105"/>
      <c r="E19" s="105"/>
      <c r="F19" s="105"/>
      <c r="G19" s="105"/>
      <c r="H19" s="76"/>
      <c r="I19" s="68">
        <f t="shared" ref="I19:I45" si="6">B19*$AG19</f>
        <v>0</v>
      </c>
      <c r="J19" s="68">
        <f t="shared" ref="J19:J45" si="7">C19*$AM19</f>
        <v>0</v>
      </c>
      <c r="K19" s="68">
        <f t="shared" si="2"/>
        <v>0</v>
      </c>
      <c r="L19" s="68">
        <f t="shared" si="2"/>
        <v>0</v>
      </c>
      <c r="M19" s="68">
        <f t="shared" si="2"/>
        <v>0</v>
      </c>
      <c r="N19" s="68">
        <f t="shared" si="2"/>
        <v>0</v>
      </c>
      <c r="O19" s="69">
        <f t="shared" si="3"/>
        <v>5</v>
      </c>
      <c r="P19" s="6"/>
      <c r="Q19" s="6"/>
      <c r="R19" s="6"/>
      <c r="S19" s="6"/>
      <c r="V19">
        <v>28</v>
      </c>
      <c r="W19" s="70">
        <v>0.45</v>
      </c>
      <c r="X19" s="70">
        <f t="shared" si="4"/>
        <v>0.52500000000000002</v>
      </c>
      <c r="Y19" s="70">
        <v>0.6</v>
      </c>
      <c r="Z19" s="70">
        <f t="shared" si="5"/>
        <v>0.72499999999999998</v>
      </c>
      <c r="AA19" s="71">
        <v>0.85</v>
      </c>
      <c r="AC19" s="79">
        <v>34</v>
      </c>
      <c r="AD19" s="75">
        <v>5</v>
      </c>
      <c r="AE19" s="80">
        <v>0.93700000000000006</v>
      </c>
      <c r="AF19" s="80">
        <v>1.0840000000000001</v>
      </c>
      <c r="AG19" s="81">
        <v>1.2230000000000001</v>
      </c>
      <c r="AI19" s="79">
        <v>34</v>
      </c>
      <c r="AJ19" s="75">
        <v>5</v>
      </c>
      <c r="AK19" s="80">
        <v>0.91800000000000004</v>
      </c>
      <c r="AL19" s="80">
        <v>1.0329999999999999</v>
      </c>
      <c r="AM19" s="81">
        <v>1.1519999999999999</v>
      </c>
    </row>
    <row r="20" spans="1:39" x14ac:dyDescent="0.25">
      <c r="A20" s="75">
        <v>6</v>
      </c>
      <c r="B20" s="105"/>
      <c r="C20" s="105"/>
      <c r="D20" s="105"/>
      <c r="E20" s="105"/>
      <c r="F20" s="105"/>
      <c r="G20" s="105"/>
      <c r="H20" s="76"/>
      <c r="I20" s="68">
        <f t="shared" si="6"/>
        <v>0</v>
      </c>
      <c r="J20" s="68">
        <f t="shared" si="7"/>
        <v>0</v>
      </c>
      <c r="K20" s="68">
        <f t="shared" si="2"/>
        <v>0</v>
      </c>
      <c r="L20" s="68">
        <f t="shared" si="2"/>
        <v>0</v>
      </c>
      <c r="M20" s="68">
        <f t="shared" si="2"/>
        <v>0</v>
      </c>
      <c r="N20" s="68">
        <f t="shared" si="2"/>
        <v>0</v>
      </c>
      <c r="O20" s="69">
        <f t="shared" si="3"/>
        <v>6</v>
      </c>
      <c r="P20" s="6"/>
      <c r="Q20" s="6"/>
      <c r="R20" s="6"/>
      <c r="S20" s="6"/>
      <c r="V20">
        <v>30</v>
      </c>
      <c r="W20" s="70">
        <v>0.55000000000000004</v>
      </c>
      <c r="X20" s="70">
        <f t="shared" si="4"/>
        <v>0.625</v>
      </c>
      <c r="Y20" s="70">
        <v>0.7</v>
      </c>
      <c r="Z20" s="70">
        <f t="shared" si="5"/>
        <v>0.85</v>
      </c>
      <c r="AA20" s="71">
        <v>1</v>
      </c>
      <c r="AC20" s="79">
        <v>38</v>
      </c>
      <c r="AD20" s="75">
        <v>6</v>
      </c>
      <c r="AE20" s="80">
        <v>1.1859999999999999</v>
      </c>
      <c r="AF20" s="80">
        <v>1.39</v>
      </c>
      <c r="AG20" s="81">
        <v>1.587</v>
      </c>
      <c r="AI20" s="79">
        <v>38</v>
      </c>
      <c r="AJ20" s="75">
        <v>6</v>
      </c>
      <c r="AK20" s="80">
        <v>1.2070000000000001</v>
      </c>
      <c r="AL20" s="80">
        <v>1.3859999999999999</v>
      </c>
      <c r="AM20" s="81">
        <v>1.57</v>
      </c>
    </row>
    <row r="21" spans="1:39" x14ac:dyDescent="0.25">
      <c r="A21" s="75">
        <v>7</v>
      </c>
      <c r="B21" s="105"/>
      <c r="C21" s="105"/>
      <c r="D21" s="105"/>
      <c r="E21" s="105"/>
      <c r="F21" s="105"/>
      <c r="G21" s="105"/>
      <c r="H21" s="76"/>
      <c r="I21" s="68">
        <f t="shared" si="6"/>
        <v>0</v>
      </c>
      <c r="J21" s="68">
        <f t="shared" si="7"/>
        <v>0</v>
      </c>
      <c r="K21" s="68">
        <f t="shared" si="2"/>
        <v>0</v>
      </c>
      <c r="L21" s="68">
        <f t="shared" si="2"/>
        <v>0</v>
      </c>
      <c r="M21" s="68">
        <f t="shared" si="2"/>
        <v>0</v>
      </c>
      <c r="N21" s="68">
        <f t="shared" si="2"/>
        <v>0</v>
      </c>
      <c r="O21" s="69">
        <f t="shared" si="3"/>
        <v>7</v>
      </c>
      <c r="P21" s="6"/>
      <c r="Q21" s="6"/>
      <c r="R21" s="6"/>
      <c r="S21" s="6"/>
      <c r="V21">
        <v>32</v>
      </c>
      <c r="W21" s="70">
        <v>0.65</v>
      </c>
      <c r="X21" s="70">
        <f t="shared" si="4"/>
        <v>0.72500000000000009</v>
      </c>
      <c r="Y21" s="70">
        <v>0.8</v>
      </c>
      <c r="Z21" s="70">
        <f t="shared" si="5"/>
        <v>0.97499999999999998</v>
      </c>
      <c r="AA21" s="71">
        <v>1.1499999999999999</v>
      </c>
      <c r="AC21" s="79">
        <v>42</v>
      </c>
      <c r="AD21" s="75">
        <v>7</v>
      </c>
      <c r="AE21" s="80">
        <v>1.4630000000000001</v>
      </c>
      <c r="AF21" s="80">
        <v>1.728</v>
      </c>
      <c r="AG21" s="81">
        <v>1.9890000000000001</v>
      </c>
      <c r="AI21" s="79">
        <v>42</v>
      </c>
      <c r="AJ21" s="75">
        <v>7</v>
      </c>
      <c r="AK21" s="80">
        <v>1.5309999999999999</v>
      </c>
      <c r="AL21" s="80">
        <v>1.782</v>
      </c>
      <c r="AM21" s="81">
        <v>2.0369999999999999</v>
      </c>
    </row>
    <row r="22" spans="1:39" x14ac:dyDescent="0.25">
      <c r="A22" s="75">
        <v>8</v>
      </c>
      <c r="B22" s="105"/>
      <c r="C22" s="105"/>
      <c r="D22" s="105"/>
      <c r="E22" s="105"/>
      <c r="F22" s="105"/>
      <c r="G22" s="105"/>
      <c r="H22" s="76"/>
      <c r="I22" s="68">
        <f t="shared" si="6"/>
        <v>0</v>
      </c>
      <c r="J22" s="68">
        <f t="shared" si="7"/>
        <v>0</v>
      </c>
      <c r="K22" s="68">
        <f t="shared" si="2"/>
        <v>0</v>
      </c>
      <c r="L22" s="68">
        <f t="shared" si="2"/>
        <v>0</v>
      </c>
      <c r="M22" s="68">
        <f t="shared" si="2"/>
        <v>0</v>
      </c>
      <c r="N22" s="68">
        <f t="shared" si="2"/>
        <v>0</v>
      </c>
      <c r="O22" s="69">
        <f t="shared" si="3"/>
        <v>8</v>
      </c>
      <c r="P22" s="6"/>
      <c r="Q22" s="6"/>
      <c r="R22" s="6"/>
      <c r="S22" s="6"/>
      <c r="V22">
        <v>34</v>
      </c>
      <c r="W22" s="70">
        <v>0.75</v>
      </c>
      <c r="X22" s="70">
        <f t="shared" si="4"/>
        <v>0.85</v>
      </c>
      <c r="Y22" s="70">
        <v>0.95</v>
      </c>
      <c r="Z22" s="70">
        <f t="shared" si="5"/>
        <v>1.125</v>
      </c>
      <c r="AA22" s="71">
        <v>1.3</v>
      </c>
      <c r="AC22" s="79">
        <v>46</v>
      </c>
      <c r="AD22" s="75">
        <v>8</v>
      </c>
      <c r="AE22" s="80">
        <v>1.7669999999999999</v>
      </c>
      <c r="AF22" s="80">
        <v>2.097</v>
      </c>
      <c r="AG22" s="81">
        <v>2.4279999999999999</v>
      </c>
      <c r="AI22" s="79">
        <v>46</v>
      </c>
      <c r="AJ22" s="75">
        <v>8</v>
      </c>
      <c r="AK22" s="80">
        <v>1.893</v>
      </c>
      <c r="AL22" s="80">
        <v>2.2210000000000001</v>
      </c>
      <c r="AM22" s="81">
        <v>2.5550000000000002</v>
      </c>
    </row>
    <row r="23" spans="1:39" x14ac:dyDescent="0.25">
      <c r="A23" s="75">
        <v>9</v>
      </c>
      <c r="B23" s="105"/>
      <c r="C23" s="105"/>
      <c r="D23" s="105"/>
      <c r="E23" s="105"/>
      <c r="F23" s="105"/>
      <c r="G23" s="105"/>
      <c r="H23" s="76"/>
      <c r="I23" s="68">
        <f t="shared" si="6"/>
        <v>0</v>
      </c>
      <c r="J23" s="68">
        <f t="shared" si="7"/>
        <v>0</v>
      </c>
      <c r="K23" s="68">
        <f t="shared" si="2"/>
        <v>0</v>
      </c>
      <c r="L23" s="68">
        <f t="shared" si="2"/>
        <v>0</v>
      </c>
      <c r="M23" s="68">
        <f t="shared" si="2"/>
        <v>0</v>
      </c>
      <c r="N23" s="68">
        <f t="shared" si="2"/>
        <v>0</v>
      </c>
      <c r="O23" s="69">
        <f t="shared" si="3"/>
        <v>9</v>
      </c>
      <c r="P23" s="6"/>
      <c r="Q23" s="6"/>
      <c r="R23" s="6"/>
      <c r="S23" s="6"/>
      <c r="V23">
        <v>36</v>
      </c>
      <c r="W23" s="70">
        <v>0.85</v>
      </c>
      <c r="X23" s="70">
        <f t="shared" si="4"/>
        <v>0.97500000000000009</v>
      </c>
      <c r="Y23" s="70">
        <v>1.1000000000000001</v>
      </c>
      <c r="Z23" s="70">
        <f t="shared" si="5"/>
        <v>1.2749999999999999</v>
      </c>
      <c r="AA23" s="71">
        <v>1.45</v>
      </c>
      <c r="AC23" s="79">
        <v>50</v>
      </c>
      <c r="AD23" s="75">
        <v>9</v>
      </c>
      <c r="AE23" s="80">
        <v>2.0979999999999999</v>
      </c>
      <c r="AF23" s="80">
        <v>2.4980000000000002</v>
      </c>
      <c r="AG23" s="81">
        <v>2.903</v>
      </c>
      <c r="AI23" s="79">
        <v>50</v>
      </c>
      <c r="AJ23" s="75">
        <v>9</v>
      </c>
      <c r="AK23" s="80">
        <v>2.29</v>
      </c>
      <c r="AL23" s="80">
        <v>2.7040000000000002</v>
      </c>
      <c r="AM23" s="81">
        <v>3.1230000000000002</v>
      </c>
    </row>
    <row r="24" spans="1:39" x14ac:dyDescent="0.25">
      <c r="A24" s="75">
        <v>10</v>
      </c>
      <c r="B24" s="105"/>
      <c r="C24" s="105"/>
      <c r="D24" s="105"/>
      <c r="E24" s="105"/>
      <c r="F24" s="105"/>
      <c r="G24" s="105"/>
      <c r="H24" s="76"/>
      <c r="I24" s="68">
        <f t="shared" si="6"/>
        <v>0</v>
      </c>
      <c r="J24" s="68">
        <f t="shared" si="7"/>
        <v>0</v>
      </c>
      <c r="K24" s="68">
        <f t="shared" si="2"/>
        <v>0</v>
      </c>
      <c r="L24" s="68">
        <f t="shared" si="2"/>
        <v>0</v>
      </c>
      <c r="M24" s="68">
        <f t="shared" si="2"/>
        <v>0</v>
      </c>
      <c r="N24" s="68">
        <f t="shared" si="2"/>
        <v>0</v>
      </c>
      <c r="O24" s="69">
        <f t="shared" si="3"/>
        <v>10</v>
      </c>
      <c r="P24" s="6"/>
      <c r="Q24" s="6"/>
      <c r="R24" s="6"/>
      <c r="S24" s="6"/>
      <c r="V24">
        <v>38</v>
      </c>
      <c r="W24" s="70">
        <v>1</v>
      </c>
      <c r="X24" s="70">
        <f t="shared" si="4"/>
        <v>1.125</v>
      </c>
      <c r="Y24" s="70">
        <v>1.25</v>
      </c>
      <c r="Z24" s="70">
        <f t="shared" si="5"/>
        <v>1.45</v>
      </c>
      <c r="AA24" s="71">
        <v>1.65</v>
      </c>
      <c r="AC24" s="79">
        <v>54</v>
      </c>
      <c r="AD24" s="75">
        <v>10</v>
      </c>
      <c r="AE24" s="80">
        <v>2.456</v>
      </c>
      <c r="AF24" s="80">
        <v>2.9289999999999998</v>
      </c>
      <c r="AG24" s="81">
        <v>3.4159999999999999</v>
      </c>
      <c r="AI24" s="79">
        <v>54</v>
      </c>
      <c r="AJ24" s="75">
        <v>10</v>
      </c>
      <c r="AK24" s="80">
        <v>2.7240000000000002</v>
      </c>
      <c r="AL24" s="80">
        <v>3.23</v>
      </c>
      <c r="AM24" s="81">
        <v>3.742</v>
      </c>
    </row>
    <row r="25" spans="1:39" x14ac:dyDescent="0.25">
      <c r="A25" s="75">
        <v>11</v>
      </c>
      <c r="B25" s="105"/>
      <c r="C25" s="105"/>
      <c r="D25" s="105"/>
      <c r="E25" s="105"/>
      <c r="F25" s="105"/>
      <c r="G25" s="105"/>
      <c r="H25" s="76"/>
      <c r="I25" s="68">
        <f t="shared" si="6"/>
        <v>0</v>
      </c>
      <c r="J25" s="68">
        <f t="shared" si="7"/>
        <v>0</v>
      </c>
      <c r="K25" s="68">
        <f t="shared" si="2"/>
        <v>0</v>
      </c>
      <c r="L25" s="68">
        <f t="shared" si="2"/>
        <v>0</v>
      </c>
      <c r="M25" s="68">
        <f t="shared" si="2"/>
        <v>0</v>
      </c>
      <c r="N25" s="68">
        <f t="shared" si="2"/>
        <v>0</v>
      </c>
      <c r="O25" s="69">
        <f t="shared" si="3"/>
        <v>11</v>
      </c>
      <c r="P25" s="6"/>
      <c r="Q25" s="6"/>
      <c r="R25" s="6"/>
      <c r="S25" s="6"/>
      <c r="V25">
        <v>40</v>
      </c>
      <c r="W25" s="70">
        <v>1.1499999999999999</v>
      </c>
      <c r="X25" s="70">
        <f t="shared" si="4"/>
        <v>1.2749999999999999</v>
      </c>
      <c r="Y25" s="70">
        <v>1.4</v>
      </c>
      <c r="Z25" s="70">
        <f t="shared" si="5"/>
        <v>1.625</v>
      </c>
      <c r="AA25" s="71">
        <v>1.85</v>
      </c>
      <c r="AC25" s="79">
        <v>58</v>
      </c>
      <c r="AD25" s="75">
        <v>11</v>
      </c>
      <c r="AE25" s="80">
        <v>2.84</v>
      </c>
      <c r="AF25" s="80">
        <v>3.3919999999999999</v>
      </c>
      <c r="AG25" s="81">
        <v>3.9660000000000002</v>
      </c>
      <c r="AI25" s="79">
        <v>58</v>
      </c>
      <c r="AJ25" s="75">
        <v>11</v>
      </c>
      <c r="AK25" s="80">
        <v>3.194</v>
      </c>
      <c r="AL25" s="80">
        <v>3.7989999999999999</v>
      </c>
      <c r="AM25" s="81">
        <v>4.41</v>
      </c>
    </row>
    <row r="26" spans="1:39" x14ac:dyDescent="0.25">
      <c r="A26" s="75">
        <v>12</v>
      </c>
      <c r="B26" s="105"/>
      <c r="C26" s="105"/>
      <c r="D26" s="105"/>
      <c r="E26" s="105"/>
      <c r="F26" s="105"/>
      <c r="G26" s="105"/>
      <c r="H26" s="76"/>
      <c r="I26" s="68">
        <f t="shared" si="6"/>
        <v>0</v>
      </c>
      <c r="J26" s="68">
        <f t="shared" si="7"/>
        <v>0</v>
      </c>
      <c r="K26" s="68">
        <f t="shared" si="2"/>
        <v>0</v>
      </c>
      <c r="L26" s="68">
        <f t="shared" si="2"/>
        <v>0</v>
      </c>
      <c r="M26" s="68">
        <f t="shared" si="2"/>
        <v>0</v>
      </c>
      <c r="N26" s="68">
        <f t="shared" si="2"/>
        <v>0</v>
      </c>
      <c r="O26" s="69">
        <f t="shared" si="3"/>
        <v>12</v>
      </c>
      <c r="P26" s="6"/>
      <c r="Q26" s="6"/>
      <c r="R26" s="6"/>
      <c r="S26" s="6"/>
      <c r="V26">
        <v>42</v>
      </c>
      <c r="W26" s="70">
        <v>1.3</v>
      </c>
      <c r="X26" s="70">
        <f t="shared" si="4"/>
        <v>1.4500000000000002</v>
      </c>
      <c r="Y26" s="70">
        <v>1.6</v>
      </c>
      <c r="Z26" s="70">
        <f t="shared" si="5"/>
        <v>1.825</v>
      </c>
      <c r="AA26" s="71">
        <v>2.0499999999999998</v>
      </c>
      <c r="AC26" s="79">
        <v>62</v>
      </c>
      <c r="AD26" s="75">
        <v>12</v>
      </c>
      <c r="AE26" s="80">
        <v>3.2519999999999998</v>
      </c>
      <c r="AF26" s="80">
        <v>3.887</v>
      </c>
      <c r="AG26" s="81">
        <v>4.5540000000000003</v>
      </c>
      <c r="AI26" s="79">
        <v>62</v>
      </c>
      <c r="AJ26" s="75">
        <v>12</v>
      </c>
      <c r="AK26" s="80">
        <v>3.7010000000000001</v>
      </c>
      <c r="AL26" s="80">
        <v>4.4119999999999999</v>
      </c>
      <c r="AM26" s="81">
        <v>5.1289999999999996</v>
      </c>
    </row>
    <row r="27" spans="1:39" x14ac:dyDescent="0.25">
      <c r="A27" s="75">
        <v>13</v>
      </c>
      <c r="B27" s="105"/>
      <c r="C27" s="105"/>
      <c r="D27" s="105"/>
      <c r="E27" s="105"/>
      <c r="F27" s="105"/>
      <c r="G27" s="105"/>
      <c r="H27" s="76"/>
      <c r="I27" s="68">
        <f t="shared" si="6"/>
        <v>0</v>
      </c>
      <c r="J27" s="68">
        <f t="shared" si="7"/>
        <v>0</v>
      </c>
      <c r="K27" s="68">
        <f t="shared" si="2"/>
        <v>0</v>
      </c>
      <c r="L27" s="68">
        <f t="shared" si="2"/>
        <v>0</v>
      </c>
      <c r="M27" s="68">
        <f t="shared" si="2"/>
        <v>0</v>
      </c>
      <c r="N27" s="68">
        <f t="shared" si="2"/>
        <v>0</v>
      </c>
      <c r="O27" s="69">
        <f t="shared" si="3"/>
        <v>13</v>
      </c>
      <c r="P27" s="6"/>
      <c r="Q27" s="6"/>
      <c r="R27" s="6"/>
      <c r="S27" s="6"/>
      <c r="V27">
        <v>44</v>
      </c>
      <c r="W27" s="70">
        <v>1.45</v>
      </c>
      <c r="X27" s="70">
        <f t="shared" si="4"/>
        <v>1.625</v>
      </c>
      <c r="Y27" s="70">
        <v>1.8</v>
      </c>
      <c r="Z27" s="70">
        <f t="shared" si="5"/>
        <v>2.0249999999999999</v>
      </c>
      <c r="AA27" s="71">
        <v>2.25</v>
      </c>
      <c r="AC27" s="79">
        <v>66</v>
      </c>
      <c r="AD27" s="75">
        <v>13</v>
      </c>
      <c r="AE27" s="80">
        <v>3.6909999999999998</v>
      </c>
      <c r="AF27" s="80">
        <v>4.4119999999999999</v>
      </c>
      <c r="AG27" s="81">
        <v>5.1779999999999999</v>
      </c>
      <c r="AI27" s="79">
        <v>66</v>
      </c>
      <c r="AJ27" s="75">
        <v>13</v>
      </c>
      <c r="AK27" s="80">
        <v>4.2439999999999998</v>
      </c>
      <c r="AL27" s="80">
        <v>5.0679999999999996</v>
      </c>
      <c r="AM27" s="81">
        <v>5.8979999999999997</v>
      </c>
    </row>
    <row r="28" spans="1:39" x14ac:dyDescent="0.25">
      <c r="A28" s="75">
        <v>14</v>
      </c>
      <c r="B28" s="105"/>
      <c r="C28" s="105"/>
      <c r="D28" s="105"/>
      <c r="E28" s="105"/>
      <c r="F28" s="105"/>
      <c r="G28" s="105"/>
      <c r="H28" s="76"/>
      <c r="I28" s="68">
        <f t="shared" si="6"/>
        <v>0</v>
      </c>
      <c r="J28" s="68">
        <f t="shared" si="7"/>
        <v>0</v>
      </c>
      <c r="K28" s="68">
        <f t="shared" si="2"/>
        <v>0</v>
      </c>
      <c r="L28" s="68">
        <f t="shared" si="2"/>
        <v>0</v>
      </c>
      <c r="M28" s="68">
        <f t="shared" si="2"/>
        <v>0</v>
      </c>
      <c r="N28" s="68">
        <f t="shared" si="2"/>
        <v>0</v>
      </c>
      <c r="O28" s="69">
        <f t="shared" si="3"/>
        <v>14</v>
      </c>
      <c r="P28" s="6"/>
      <c r="Q28" s="6"/>
      <c r="R28" s="6"/>
      <c r="S28" s="6"/>
      <c r="V28">
        <v>46</v>
      </c>
      <c r="W28" s="70">
        <v>1.6</v>
      </c>
      <c r="X28" s="70">
        <f t="shared" si="4"/>
        <v>1.8</v>
      </c>
      <c r="Y28" s="70">
        <v>2</v>
      </c>
      <c r="Z28" s="70">
        <f t="shared" si="5"/>
        <v>2.2250000000000001</v>
      </c>
      <c r="AA28" s="71">
        <v>2.4500000000000002</v>
      </c>
      <c r="AC28" s="79">
        <v>70</v>
      </c>
      <c r="AD28" s="75">
        <v>14</v>
      </c>
      <c r="AE28" s="80">
        <v>4.157</v>
      </c>
      <c r="AF28" s="80">
        <v>9.9689999999999994</v>
      </c>
      <c r="AG28" s="81">
        <v>5.8390000000000004</v>
      </c>
      <c r="AI28" s="79">
        <v>70</v>
      </c>
      <c r="AJ28" s="75">
        <v>14</v>
      </c>
      <c r="AK28" s="80">
        <v>4.8230000000000004</v>
      </c>
      <c r="AL28" s="80">
        <v>5.7670000000000003</v>
      </c>
      <c r="AM28" s="81">
        <v>6.7169999999999996</v>
      </c>
    </row>
    <row r="29" spans="1:39" x14ac:dyDescent="0.25">
      <c r="A29" s="75">
        <v>15</v>
      </c>
      <c r="B29" s="105"/>
      <c r="C29" s="105"/>
      <c r="D29" s="105"/>
      <c r="E29" s="105"/>
      <c r="F29" s="105"/>
      <c r="G29" s="105"/>
      <c r="H29" s="76"/>
      <c r="I29" s="68">
        <f t="shared" si="6"/>
        <v>0</v>
      </c>
      <c r="J29" s="68">
        <f t="shared" si="7"/>
        <v>0</v>
      </c>
      <c r="K29" s="68">
        <f t="shared" si="2"/>
        <v>0</v>
      </c>
      <c r="L29" s="68">
        <f t="shared" si="2"/>
        <v>0</v>
      </c>
      <c r="M29" s="68">
        <f t="shared" si="2"/>
        <v>0</v>
      </c>
      <c r="N29" s="68">
        <f t="shared" si="2"/>
        <v>0</v>
      </c>
      <c r="O29" s="69">
        <f t="shared" si="3"/>
        <v>15</v>
      </c>
      <c r="P29" s="6"/>
      <c r="Q29" s="6"/>
      <c r="R29" s="6"/>
      <c r="S29" s="6"/>
      <c r="V29">
        <v>48</v>
      </c>
      <c r="W29" s="70">
        <v>1.75</v>
      </c>
      <c r="X29" s="70">
        <f t="shared" si="4"/>
        <v>1.9750000000000001</v>
      </c>
      <c r="Y29" s="70">
        <v>2.2000000000000002</v>
      </c>
      <c r="Z29" s="70">
        <f t="shared" si="5"/>
        <v>2.3250000000000002</v>
      </c>
      <c r="AA29" s="71">
        <v>2.4500000000000002</v>
      </c>
      <c r="AC29" s="79">
        <v>74</v>
      </c>
      <c r="AD29" s="75">
        <v>15</v>
      </c>
      <c r="AE29" s="80">
        <v>4.6500000000000004</v>
      </c>
      <c r="AF29" s="80">
        <v>5.5579999999999998</v>
      </c>
      <c r="AG29" s="81">
        <v>6.5380000000000003</v>
      </c>
      <c r="AI29" s="79">
        <v>74</v>
      </c>
      <c r="AJ29" s="75">
        <v>15</v>
      </c>
      <c r="AK29" s="80">
        <v>5.4390000000000001</v>
      </c>
      <c r="AL29" s="80">
        <v>6.5090000000000003</v>
      </c>
      <c r="AM29" s="81">
        <v>7.5869999999999997</v>
      </c>
    </row>
    <row r="30" spans="1:39" x14ac:dyDescent="0.25">
      <c r="A30" s="75">
        <v>16</v>
      </c>
      <c r="B30" s="105"/>
      <c r="C30" s="105"/>
      <c r="D30" s="105"/>
      <c r="E30" s="105"/>
      <c r="F30" s="105"/>
      <c r="G30" s="105"/>
      <c r="H30" s="76"/>
      <c r="I30" s="68">
        <f t="shared" si="6"/>
        <v>0</v>
      </c>
      <c r="J30" s="68">
        <f t="shared" si="7"/>
        <v>0</v>
      </c>
      <c r="K30" s="68">
        <f t="shared" si="2"/>
        <v>0</v>
      </c>
      <c r="L30" s="68">
        <f t="shared" si="2"/>
        <v>0</v>
      </c>
      <c r="M30" s="68">
        <f t="shared" si="2"/>
        <v>0</v>
      </c>
      <c r="N30" s="68">
        <f t="shared" si="2"/>
        <v>0</v>
      </c>
      <c r="O30" s="69">
        <f t="shared" si="3"/>
        <v>16</v>
      </c>
      <c r="P30" s="6"/>
      <c r="Q30" s="6"/>
      <c r="R30" s="6"/>
      <c r="S30" s="6"/>
      <c r="V30">
        <v>50</v>
      </c>
      <c r="W30" s="70">
        <v>1.9</v>
      </c>
      <c r="X30" s="70">
        <f t="shared" si="4"/>
        <v>2.15</v>
      </c>
      <c r="Y30" s="70">
        <v>2.4</v>
      </c>
      <c r="Z30" s="70">
        <f t="shared" si="5"/>
        <v>2.5499999999999998</v>
      </c>
      <c r="AA30" s="71">
        <v>2.7</v>
      </c>
      <c r="AC30" s="79">
        <v>78</v>
      </c>
      <c r="AD30" s="75">
        <v>16</v>
      </c>
      <c r="AE30" s="80">
        <v>5.1710000000000003</v>
      </c>
      <c r="AF30" s="80">
        <v>6.1769999999999996</v>
      </c>
      <c r="AG30" s="81">
        <v>7.274</v>
      </c>
      <c r="AI30" s="79">
        <v>78</v>
      </c>
      <c r="AJ30" s="75">
        <v>16</v>
      </c>
      <c r="AK30" s="80">
        <v>6.0910000000000002</v>
      </c>
      <c r="AL30" s="80">
        <v>7.2949999999999999</v>
      </c>
      <c r="AM30" s="81">
        <v>8.5060000000000002</v>
      </c>
    </row>
    <row r="31" spans="1:39" x14ac:dyDescent="0.25">
      <c r="A31" s="75">
        <v>17</v>
      </c>
      <c r="B31" s="105"/>
      <c r="C31" s="105"/>
      <c r="D31" s="105"/>
      <c r="E31" s="105"/>
      <c r="F31" s="105"/>
      <c r="G31" s="105"/>
      <c r="H31" s="76"/>
      <c r="I31" s="68">
        <f t="shared" si="6"/>
        <v>0</v>
      </c>
      <c r="J31" s="68">
        <f t="shared" si="7"/>
        <v>0</v>
      </c>
      <c r="K31" s="68">
        <f t="shared" si="2"/>
        <v>0</v>
      </c>
      <c r="L31" s="68">
        <f t="shared" si="2"/>
        <v>0</v>
      </c>
      <c r="M31" s="68">
        <f t="shared" si="2"/>
        <v>0</v>
      </c>
      <c r="N31" s="68">
        <f t="shared" si="2"/>
        <v>0</v>
      </c>
      <c r="O31" s="69">
        <f t="shared" si="3"/>
        <v>17</v>
      </c>
      <c r="P31" s="6"/>
      <c r="Q31" s="6"/>
      <c r="R31" s="6"/>
      <c r="S31" s="6"/>
      <c r="V31">
        <v>52</v>
      </c>
      <c r="W31" s="70">
        <v>2.1</v>
      </c>
      <c r="X31" s="70">
        <f t="shared" si="4"/>
        <v>2.35</v>
      </c>
      <c r="Y31" s="70">
        <v>2.6</v>
      </c>
      <c r="Z31" s="70">
        <f t="shared" si="5"/>
        <v>2.7750000000000004</v>
      </c>
      <c r="AA31" s="71">
        <v>2.95</v>
      </c>
      <c r="AC31" s="79">
        <v>82</v>
      </c>
      <c r="AD31" s="75">
        <v>17</v>
      </c>
      <c r="AE31" s="80">
        <v>5.718</v>
      </c>
      <c r="AF31" s="80">
        <v>6.8280000000000003</v>
      </c>
      <c r="AG31" s="81">
        <v>8.0459999999999994</v>
      </c>
      <c r="AI31" s="79">
        <v>82</v>
      </c>
      <c r="AJ31" s="75">
        <v>17</v>
      </c>
      <c r="AK31" s="80">
        <v>6.7789999999999999</v>
      </c>
      <c r="AL31" s="80">
        <v>8.1240000000000006</v>
      </c>
      <c r="AM31" s="81">
        <v>9.4760000000000009</v>
      </c>
    </row>
    <row r="32" spans="1:39" x14ac:dyDescent="0.25">
      <c r="A32" s="75">
        <v>18</v>
      </c>
      <c r="B32" s="105"/>
      <c r="C32" s="105"/>
      <c r="D32" s="105"/>
      <c r="E32" s="105"/>
      <c r="F32" s="105"/>
      <c r="G32" s="105"/>
      <c r="H32" s="76"/>
      <c r="I32" s="68">
        <f t="shared" si="6"/>
        <v>0</v>
      </c>
      <c r="J32" s="68">
        <f t="shared" si="7"/>
        <v>0</v>
      </c>
      <c r="K32" s="68">
        <f t="shared" si="2"/>
        <v>0</v>
      </c>
      <c r="L32" s="68">
        <f t="shared" si="2"/>
        <v>0</v>
      </c>
      <c r="M32" s="68">
        <f t="shared" si="2"/>
        <v>0</v>
      </c>
      <c r="N32" s="68">
        <f t="shared" si="2"/>
        <v>0</v>
      </c>
      <c r="O32" s="69">
        <f t="shared" si="3"/>
        <v>18</v>
      </c>
      <c r="P32" s="6"/>
      <c r="Q32" s="6"/>
      <c r="R32" s="6"/>
      <c r="S32" s="6"/>
      <c r="V32">
        <v>54</v>
      </c>
      <c r="W32" s="70">
        <v>2.2999999999999998</v>
      </c>
      <c r="X32" s="70">
        <f t="shared" si="4"/>
        <v>2.5750000000000002</v>
      </c>
      <c r="Y32" s="70">
        <v>2.85</v>
      </c>
      <c r="Z32" s="70">
        <f t="shared" si="5"/>
        <v>3.0250000000000004</v>
      </c>
      <c r="AA32" s="71">
        <v>3.2</v>
      </c>
      <c r="AC32" s="79">
        <v>86</v>
      </c>
      <c r="AD32" s="75">
        <v>18</v>
      </c>
      <c r="AE32" s="80">
        <v>6.2919999999999998</v>
      </c>
      <c r="AF32" s="80">
        <v>7.5110000000000001</v>
      </c>
      <c r="AG32" s="81">
        <v>8.8559999999999999</v>
      </c>
      <c r="AI32" s="79">
        <v>86</v>
      </c>
      <c r="AJ32" s="75">
        <v>18</v>
      </c>
      <c r="AK32" s="80">
        <v>7.5039999999999996</v>
      </c>
      <c r="AL32" s="80">
        <v>8.9960000000000004</v>
      </c>
      <c r="AM32" s="81">
        <v>10.496</v>
      </c>
    </row>
    <row r="33" spans="1:39" x14ac:dyDescent="0.25">
      <c r="A33" s="75">
        <v>19</v>
      </c>
      <c r="B33" s="105"/>
      <c r="C33" s="105"/>
      <c r="D33" s="105"/>
      <c r="E33" s="105"/>
      <c r="F33" s="105"/>
      <c r="G33" s="105"/>
      <c r="H33" s="76"/>
      <c r="I33" s="68">
        <f t="shared" si="6"/>
        <v>0</v>
      </c>
      <c r="J33" s="68">
        <f t="shared" si="7"/>
        <v>0</v>
      </c>
      <c r="K33" s="68">
        <f t="shared" si="2"/>
        <v>0</v>
      </c>
      <c r="L33" s="68">
        <f t="shared" si="2"/>
        <v>0</v>
      </c>
      <c r="M33" s="68">
        <f t="shared" si="2"/>
        <v>0</v>
      </c>
      <c r="N33" s="68">
        <f t="shared" si="2"/>
        <v>0</v>
      </c>
      <c r="O33" s="69">
        <f t="shared" si="3"/>
        <v>19</v>
      </c>
      <c r="P33" s="6"/>
      <c r="Q33" s="6"/>
      <c r="R33" s="6"/>
      <c r="S33" s="6"/>
      <c r="V33">
        <v>56</v>
      </c>
      <c r="W33" s="70">
        <v>2.5</v>
      </c>
      <c r="X33" s="70">
        <f t="shared" si="4"/>
        <v>2.8</v>
      </c>
      <c r="Y33" s="70">
        <v>3.1</v>
      </c>
      <c r="Z33" s="70">
        <f t="shared" si="5"/>
        <v>3.3</v>
      </c>
      <c r="AA33" s="71">
        <v>3.5</v>
      </c>
      <c r="AC33" s="79">
        <v>90</v>
      </c>
      <c r="AD33" s="75">
        <v>19</v>
      </c>
      <c r="AE33" s="80">
        <v>6.8929999999999998</v>
      </c>
      <c r="AF33" s="80">
        <v>8.2240000000000002</v>
      </c>
      <c r="AG33" s="81">
        <v>9.7029999999999994</v>
      </c>
      <c r="AI33" s="79">
        <v>90</v>
      </c>
      <c r="AJ33" s="75">
        <v>19</v>
      </c>
      <c r="AK33" s="80">
        <v>8.2650000000000006</v>
      </c>
      <c r="AL33" s="80">
        <v>9.9109999999999996</v>
      </c>
      <c r="AM33" s="81">
        <v>11.566000000000001</v>
      </c>
    </row>
    <row r="34" spans="1:39" x14ac:dyDescent="0.25">
      <c r="A34" s="106">
        <v>20</v>
      </c>
      <c r="B34" s="105"/>
      <c r="C34" s="105"/>
      <c r="D34" s="105"/>
      <c r="E34" s="105"/>
      <c r="F34" s="105"/>
      <c r="G34" s="105"/>
      <c r="H34" s="76"/>
      <c r="I34" s="68">
        <f t="shared" si="6"/>
        <v>0</v>
      </c>
      <c r="J34" s="68">
        <f t="shared" si="7"/>
        <v>0</v>
      </c>
      <c r="K34" s="68">
        <f t="shared" ref="K34:N45" si="8">D34*$Y34</f>
        <v>0</v>
      </c>
      <c r="L34" s="68">
        <f t="shared" si="8"/>
        <v>0</v>
      </c>
      <c r="M34" s="68">
        <f t="shared" si="8"/>
        <v>0</v>
      </c>
      <c r="N34" s="68">
        <f t="shared" si="8"/>
        <v>0</v>
      </c>
      <c r="O34" s="69">
        <f t="shared" si="3"/>
        <v>20</v>
      </c>
      <c r="P34" s="107"/>
      <c r="Q34" s="107"/>
      <c r="R34" s="107"/>
      <c r="S34" s="107"/>
      <c r="V34">
        <v>58</v>
      </c>
      <c r="W34" s="70">
        <v>2.7</v>
      </c>
      <c r="X34" s="70">
        <f t="shared" si="4"/>
        <v>3.0250000000000004</v>
      </c>
      <c r="Y34" s="70">
        <v>3.35</v>
      </c>
      <c r="Z34" s="70">
        <f t="shared" si="5"/>
        <v>3.5750000000000002</v>
      </c>
      <c r="AA34" s="71">
        <v>3.8</v>
      </c>
      <c r="AC34" s="79">
        <v>94</v>
      </c>
      <c r="AD34" s="75">
        <v>20</v>
      </c>
      <c r="AE34" s="80">
        <v>7.5209999999999999</v>
      </c>
      <c r="AF34" s="80">
        <v>8.9689999999999994</v>
      </c>
      <c r="AG34" s="81">
        <v>10.587</v>
      </c>
      <c r="AI34" s="79">
        <v>94</v>
      </c>
      <c r="AJ34" s="75">
        <v>20</v>
      </c>
      <c r="AK34" s="80">
        <v>9.0619999999999994</v>
      </c>
      <c r="AL34" s="80">
        <v>10.872</v>
      </c>
      <c r="AM34" s="81">
        <v>13.856999999999999</v>
      </c>
    </row>
    <row r="35" spans="1:39" x14ac:dyDescent="0.25">
      <c r="A35" s="108"/>
      <c r="B35" s="105"/>
      <c r="C35" s="105"/>
      <c r="D35" s="105"/>
      <c r="E35" s="105"/>
      <c r="F35" s="105"/>
      <c r="G35" s="105"/>
      <c r="H35" s="76"/>
      <c r="I35" s="68">
        <f t="shared" si="6"/>
        <v>0</v>
      </c>
      <c r="J35" s="68">
        <f t="shared" si="7"/>
        <v>0</v>
      </c>
      <c r="K35" s="68">
        <f t="shared" si="8"/>
        <v>0</v>
      </c>
      <c r="L35" s="68">
        <f t="shared" si="8"/>
        <v>0</v>
      </c>
      <c r="M35" s="68">
        <f t="shared" si="8"/>
        <v>0</v>
      </c>
      <c r="N35" s="68">
        <f t="shared" si="8"/>
        <v>0</v>
      </c>
      <c r="O35" s="69">
        <f t="shared" si="3"/>
        <v>0</v>
      </c>
      <c r="P35" s="6"/>
      <c r="Q35" s="6"/>
      <c r="R35" s="6"/>
      <c r="S35" s="6"/>
      <c r="V35">
        <v>60</v>
      </c>
      <c r="W35" s="70">
        <v>2.9</v>
      </c>
      <c r="X35" s="70">
        <f t="shared" si="4"/>
        <v>3.25</v>
      </c>
      <c r="Y35" s="70">
        <v>3.6</v>
      </c>
      <c r="Z35" s="70">
        <f t="shared" si="5"/>
        <v>3.8499999999999996</v>
      </c>
      <c r="AA35" s="71">
        <v>4.0999999999999996</v>
      </c>
      <c r="AC35" s="79">
        <v>98</v>
      </c>
      <c r="AD35" s="75">
        <v>21</v>
      </c>
      <c r="AE35" s="80">
        <v>8.1769999999999996</v>
      </c>
      <c r="AF35" s="80">
        <v>9.7460000000000004</v>
      </c>
      <c r="AG35" s="81">
        <v>11.509</v>
      </c>
      <c r="AI35" s="79">
        <v>98</v>
      </c>
      <c r="AJ35" s="75">
        <v>21</v>
      </c>
      <c r="AK35" s="80">
        <v>9.8960000000000008</v>
      </c>
      <c r="AL35" s="80">
        <v>11.872</v>
      </c>
      <c r="AM35" s="81">
        <v>13.856999999999999</v>
      </c>
    </row>
    <row r="36" spans="1:39" x14ac:dyDescent="0.25">
      <c r="A36" s="83"/>
      <c r="B36" s="105"/>
      <c r="C36" s="105"/>
      <c r="D36" s="105"/>
      <c r="E36" s="105"/>
      <c r="F36" s="105"/>
      <c r="G36" s="105"/>
      <c r="H36" s="76"/>
      <c r="I36" s="68">
        <f t="shared" si="6"/>
        <v>0</v>
      </c>
      <c r="J36" s="68">
        <f t="shared" si="7"/>
        <v>0</v>
      </c>
      <c r="K36" s="68">
        <f t="shared" si="8"/>
        <v>0</v>
      </c>
      <c r="L36" s="68">
        <f t="shared" si="8"/>
        <v>0</v>
      </c>
      <c r="M36" s="68">
        <f t="shared" si="8"/>
        <v>0</v>
      </c>
      <c r="N36" s="68">
        <f t="shared" si="8"/>
        <v>0</v>
      </c>
      <c r="O36" s="69">
        <f t="shared" si="3"/>
        <v>0</v>
      </c>
      <c r="P36" s="6"/>
      <c r="Q36" s="6"/>
      <c r="R36" s="6"/>
      <c r="S36" s="6"/>
      <c r="V36">
        <v>62</v>
      </c>
      <c r="W36" s="70">
        <v>3.1</v>
      </c>
      <c r="X36" s="70">
        <f t="shared" si="4"/>
        <v>3.4750000000000001</v>
      </c>
      <c r="Y36" s="70">
        <v>3.85</v>
      </c>
      <c r="Z36" s="70">
        <f t="shared" si="5"/>
        <v>4.125</v>
      </c>
      <c r="AA36" s="71">
        <v>4.4000000000000004</v>
      </c>
      <c r="AC36" s="109">
        <v>102</v>
      </c>
      <c r="AD36" s="110">
        <v>22</v>
      </c>
      <c r="AE36" s="111">
        <v>8.859</v>
      </c>
      <c r="AF36" s="111">
        <v>10.553000000000001</v>
      </c>
      <c r="AG36" s="112">
        <v>12.467000000000001</v>
      </c>
      <c r="AI36" s="109">
        <v>102</v>
      </c>
      <c r="AJ36" s="110">
        <v>22</v>
      </c>
      <c r="AK36" s="111">
        <v>10.766</v>
      </c>
      <c r="AL36" s="111">
        <v>12.917</v>
      </c>
      <c r="AM36" s="112">
        <v>15.077999999999999</v>
      </c>
    </row>
    <row r="37" spans="1:39" x14ac:dyDescent="0.25">
      <c r="A37" s="83"/>
      <c r="B37" s="105"/>
      <c r="C37" s="105"/>
      <c r="D37" s="105"/>
      <c r="E37" s="105"/>
      <c r="F37" s="105"/>
      <c r="G37" s="105"/>
      <c r="H37" s="76"/>
      <c r="I37" s="68">
        <f t="shared" si="6"/>
        <v>0</v>
      </c>
      <c r="J37" s="68">
        <f t="shared" si="7"/>
        <v>0</v>
      </c>
      <c r="K37" s="68">
        <f t="shared" si="8"/>
        <v>0</v>
      </c>
      <c r="L37" s="68">
        <f t="shared" si="8"/>
        <v>0</v>
      </c>
      <c r="M37" s="68">
        <f t="shared" si="8"/>
        <v>0</v>
      </c>
      <c r="N37" s="68">
        <f t="shared" si="8"/>
        <v>0</v>
      </c>
      <c r="O37" s="69">
        <f t="shared" si="3"/>
        <v>0</v>
      </c>
      <c r="P37" s="6"/>
      <c r="Q37" s="6"/>
      <c r="R37" s="6"/>
      <c r="S37" s="6"/>
      <c r="V37">
        <v>64</v>
      </c>
      <c r="W37" s="70">
        <v>3.3</v>
      </c>
      <c r="X37" s="70">
        <f t="shared" si="4"/>
        <v>3.7250000000000001</v>
      </c>
      <c r="Y37" s="70">
        <v>4.1500000000000004</v>
      </c>
      <c r="Z37" s="70">
        <f t="shared" si="5"/>
        <v>4.4250000000000007</v>
      </c>
      <c r="AA37" s="71">
        <v>4.7</v>
      </c>
    </row>
    <row r="38" spans="1:39" x14ac:dyDescent="0.25">
      <c r="A38" s="83"/>
      <c r="B38" s="105"/>
      <c r="C38" s="105"/>
      <c r="D38" s="105"/>
      <c r="E38" s="105"/>
      <c r="F38" s="105"/>
      <c r="G38" s="105"/>
      <c r="H38" s="76"/>
      <c r="I38" s="68">
        <f t="shared" si="6"/>
        <v>0</v>
      </c>
      <c r="J38" s="68">
        <f t="shared" si="7"/>
        <v>0</v>
      </c>
      <c r="K38" s="68">
        <f t="shared" si="8"/>
        <v>0</v>
      </c>
      <c r="L38" s="68">
        <f t="shared" si="8"/>
        <v>0</v>
      </c>
      <c r="M38" s="68">
        <f t="shared" si="8"/>
        <v>0</v>
      </c>
      <c r="N38" s="68">
        <f t="shared" si="8"/>
        <v>0</v>
      </c>
      <c r="O38" s="69">
        <f t="shared" si="3"/>
        <v>0</v>
      </c>
      <c r="P38" s="61"/>
      <c r="Q38" s="61"/>
      <c r="R38" s="61"/>
      <c r="S38" s="61"/>
      <c r="T38" s="61"/>
      <c r="V38">
        <v>66</v>
      </c>
      <c r="W38" s="70">
        <v>3.55</v>
      </c>
      <c r="X38" s="70">
        <f t="shared" si="4"/>
        <v>4</v>
      </c>
      <c r="Y38" s="70">
        <v>4.45</v>
      </c>
      <c r="Z38" s="70">
        <f t="shared" si="5"/>
        <v>4.75</v>
      </c>
      <c r="AA38" s="71">
        <v>5.05</v>
      </c>
    </row>
    <row r="39" spans="1:39" x14ac:dyDescent="0.25">
      <c r="A39" s="83"/>
      <c r="B39" s="105"/>
      <c r="C39" s="105"/>
      <c r="D39" s="105"/>
      <c r="E39" s="105"/>
      <c r="F39" s="105"/>
      <c r="G39" s="105"/>
      <c r="H39" s="76"/>
      <c r="I39" s="68">
        <f t="shared" si="6"/>
        <v>0</v>
      </c>
      <c r="J39" s="68">
        <f t="shared" si="7"/>
        <v>0</v>
      </c>
      <c r="K39" s="68">
        <f t="shared" si="8"/>
        <v>0</v>
      </c>
      <c r="L39" s="68">
        <f t="shared" si="8"/>
        <v>0</v>
      </c>
      <c r="M39" s="68">
        <f t="shared" si="8"/>
        <v>0</v>
      </c>
      <c r="N39" s="68">
        <f t="shared" si="8"/>
        <v>0</v>
      </c>
      <c r="O39" s="69">
        <f t="shared" si="3"/>
        <v>0</v>
      </c>
      <c r="P39" s="61"/>
      <c r="Q39" s="61"/>
      <c r="R39" s="61"/>
      <c r="S39" s="61"/>
      <c r="T39" s="61"/>
      <c r="U39" s="6"/>
      <c r="V39">
        <v>68</v>
      </c>
      <c r="W39" s="70">
        <v>3.8</v>
      </c>
      <c r="X39" s="70">
        <f t="shared" si="4"/>
        <v>4.2750000000000004</v>
      </c>
      <c r="Y39" s="70">
        <v>4.75</v>
      </c>
      <c r="Z39" s="70">
        <f t="shared" si="5"/>
        <v>5.0750000000000002</v>
      </c>
      <c r="AA39" s="71">
        <v>5.4</v>
      </c>
    </row>
    <row r="40" spans="1:39" x14ac:dyDescent="0.25">
      <c r="A40" s="83"/>
      <c r="B40" s="105"/>
      <c r="C40" s="105"/>
      <c r="D40" s="105"/>
      <c r="E40" s="105"/>
      <c r="F40" s="105"/>
      <c r="G40" s="105"/>
      <c r="H40" s="76"/>
      <c r="I40" s="68">
        <f t="shared" si="6"/>
        <v>0</v>
      </c>
      <c r="J40" s="68">
        <f t="shared" si="7"/>
        <v>0</v>
      </c>
      <c r="K40" s="68">
        <f t="shared" si="8"/>
        <v>0</v>
      </c>
      <c r="L40" s="68">
        <f t="shared" si="8"/>
        <v>0</v>
      </c>
      <c r="M40" s="68">
        <f t="shared" si="8"/>
        <v>0</v>
      </c>
      <c r="N40" s="68">
        <f t="shared" si="8"/>
        <v>0</v>
      </c>
      <c r="O40" s="69">
        <f t="shared" si="3"/>
        <v>0</v>
      </c>
      <c r="P40" s="6"/>
      <c r="Q40" s="6"/>
      <c r="R40" s="6"/>
      <c r="S40" s="6"/>
      <c r="T40" s="6"/>
      <c r="V40">
        <v>70</v>
      </c>
      <c r="W40" s="70">
        <v>4.05</v>
      </c>
      <c r="X40" s="70">
        <f t="shared" si="4"/>
        <v>4.55</v>
      </c>
      <c r="Y40" s="70">
        <v>5.05</v>
      </c>
      <c r="Z40" s="70">
        <f t="shared" si="5"/>
        <v>5.4</v>
      </c>
      <c r="AA40" s="71">
        <v>5.75</v>
      </c>
    </row>
    <row r="41" spans="1:39" x14ac:dyDescent="0.25">
      <c r="A41" s="83"/>
      <c r="B41" s="105"/>
      <c r="C41" s="105"/>
      <c r="D41" s="105"/>
      <c r="E41" s="105"/>
      <c r="F41" s="105"/>
      <c r="G41" s="105"/>
      <c r="H41" s="76"/>
      <c r="I41" s="68">
        <f t="shared" si="6"/>
        <v>0</v>
      </c>
      <c r="J41" s="68">
        <f t="shared" si="7"/>
        <v>0</v>
      </c>
      <c r="K41" s="68">
        <f t="shared" si="8"/>
        <v>0</v>
      </c>
      <c r="L41" s="68">
        <f t="shared" si="8"/>
        <v>0</v>
      </c>
      <c r="M41" s="68">
        <f t="shared" si="8"/>
        <v>0</v>
      </c>
      <c r="N41" s="68">
        <f t="shared" si="8"/>
        <v>0</v>
      </c>
      <c r="O41" s="69">
        <f t="shared" si="3"/>
        <v>0</v>
      </c>
      <c r="P41" s="6"/>
      <c r="Q41" s="6"/>
      <c r="R41" s="6"/>
      <c r="S41" s="6"/>
      <c r="T41" s="6"/>
      <c r="V41">
        <v>72</v>
      </c>
      <c r="W41" s="70">
        <v>4.3</v>
      </c>
      <c r="X41" s="70">
        <f t="shared" si="4"/>
        <v>4.8499999999999996</v>
      </c>
      <c r="Y41" s="70">
        <v>5.4</v>
      </c>
      <c r="Z41" s="70">
        <f t="shared" si="5"/>
        <v>5.75</v>
      </c>
      <c r="AA41" s="71">
        <v>6.1</v>
      </c>
    </row>
    <row r="42" spans="1:39" x14ac:dyDescent="0.25">
      <c r="A42" s="83"/>
      <c r="B42" s="105"/>
      <c r="C42" s="105"/>
      <c r="D42" s="105"/>
      <c r="E42" s="105"/>
      <c r="F42" s="105"/>
      <c r="G42" s="105"/>
      <c r="H42" s="76"/>
      <c r="I42" s="68">
        <f t="shared" si="6"/>
        <v>0</v>
      </c>
      <c r="J42" s="68">
        <f t="shared" si="7"/>
        <v>0</v>
      </c>
      <c r="K42" s="68">
        <f t="shared" si="8"/>
        <v>0</v>
      </c>
      <c r="L42" s="68">
        <f t="shared" si="8"/>
        <v>0</v>
      </c>
      <c r="M42" s="68">
        <f t="shared" si="8"/>
        <v>0</v>
      </c>
      <c r="N42" s="68">
        <f t="shared" si="8"/>
        <v>0</v>
      </c>
      <c r="O42" s="69">
        <f t="shared" si="3"/>
        <v>0</v>
      </c>
      <c r="P42" s="6"/>
      <c r="Q42" s="6"/>
      <c r="R42" s="6"/>
      <c r="S42" s="6"/>
      <c r="T42" s="6"/>
      <c r="V42">
        <v>74</v>
      </c>
      <c r="W42" s="70">
        <v>4.55</v>
      </c>
      <c r="X42" s="70">
        <f t="shared" si="4"/>
        <v>5.15</v>
      </c>
      <c r="Y42" s="70">
        <v>5.75</v>
      </c>
      <c r="Z42" s="70">
        <f t="shared" si="5"/>
        <v>6.125</v>
      </c>
      <c r="AA42" s="71">
        <v>6.5</v>
      </c>
    </row>
    <row r="43" spans="1:39" x14ac:dyDescent="0.25">
      <c r="A43" s="83"/>
      <c r="B43" s="105"/>
      <c r="C43" s="105"/>
      <c r="D43" s="105"/>
      <c r="E43" s="105"/>
      <c r="F43" s="105"/>
      <c r="G43" s="105"/>
      <c r="H43" s="76"/>
      <c r="I43" s="68">
        <f t="shared" si="6"/>
        <v>0</v>
      </c>
      <c r="J43" s="68">
        <f t="shared" si="7"/>
        <v>0</v>
      </c>
      <c r="K43" s="68">
        <f t="shared" si="8"/>
        <v>0</v>
      </c>
      <c r="L43" s="68">
        <f t="shared" si="8"/>
        <v>0</v>
      </c>
      <c r="M43" s="68">
        <f t="shared" si="8"/>
        <v>0</v>
      </c>
      <c r="N43" s="68">
        <f t="shared" si="8"/>
        <v>0</v>
      </c>
      <c r="O43" s="69">
        <f t="shared" si="3"/>
        <v>0</v>
      </c>
      <c r="P43" s="6"/>
      <c r="Q43" s="6"/>
      <c r="R43" s="6"/>
      <c r="S43" s="6"/>
      <c r="T43" s="6"/>
      <c r="V43">
        <v>76</v>
      </c>
      <c r="W43" s="70">
        <v>4.8</v>
      </c>
      <c r="X43" s="70">
        <f t="shared" si="4"/>
        <v>5.4499999999999993</v>
      </c>
      <c r="Y43" s="70">
        <v>6.1</v>
      </c>
      <c r="Z43" s="70">
        <f t="shared" si="5"/>
        <v>6.5</v>
      </c>
      <c r="AA43" s="71">
        <v>6.9</v>
      </c>
    </row>
    <row r="44" spans="1:39" x14ac:dyDescent="0.25">
      <c r="A44" s="89"/>
      <c r="B44" s="105"/>
      <c r="C44" s="105"/>
      <c r="D44" s="105"/>
      <c r="E44" s="105"/>
      <c r="F44" s="105"/>
      <c r="G44" s="105"/>
      <c r="H44" s="76"/>
      <c r="I44" s="68">
        <f t="shared" si="6"/>
        <v>0</v>
      </c>
      <c r="J44" s="68">
        <f t="shared" si="7"/>
        <v>0</v>
      </c>
      <c r="K44" s="68">
        <f t="shared" si="8"/>
        <v>0</v>
      </c>
      <c r="L44" s="68">
        <f t="shared" si="8"/>
        <v>0</v>
      </c>
      <c r="M44" s="68">
        <f t="shared" si="8"/>
        <v>0</v>
      </c>
      <c r="N44" s="68">
        <f t="shared" si="8"/>
        <v>0</v>
      </c>
      <c r="O44" s="69">
        <f t="shared" si="3"/>
        <v>0</v>
      </c>
      <c r="P44" s="6"/>
      <c r="Q44" s="6"/>
      <c r="R44" s="6"/>
      <c r="S44" s="6"/>
      <c r="T44" s="6"/>
      <c r="V44">
        <v>78</v>
      </c>
      <c r="W44" s="70">
        <v>5.05</v>
      </c>
      <c r="X44" s="70">
        <f t="shared" si="4"/>
        <v>5.75</v>
      </c>
      <c r="Y44" s="70">
        <v>6.45</v>
      </c>
      <c r="Z44" s="70">
        <f t="shared" si="5"/>
        <v>6.875</v>
      </c>
      <c r="AA44" s="71">
        <v>7.3</v>
      </c>
    </row>
    <row r="45" spans="1:39" x14ac:dyDescent="0.25">
      <c r="A45" s="83"/>
      <c r="B45" s="105"/>
      <c r="C45" s="105"/>
      <c r="D45" s="105"/>
      <c r="E45" s="105"/>
      <c r="F45" s="105"/>
      <c r="G45" s="105"/>
      <c r="H45" s="76"/>
      <c r="I45" s="68">
        <f t="shared" si="6"/>
        <v>0</v>
      </c>
      <c r="J45" s="68">
        <f t="shared" si="7"/>
        <v>0</v>
      </c>
      <c r="K45" s="68">
        <f t="shared" si="8"/>
        <v>0</v>
      </c>
      <c r="L45" s="68">
        <f t="shared" si="8"/>
        <v>0</v>
      </c>
      <c r="M45" s="68">
        <f t="shared" si="8"/>
        <v>0</v>
      </c>
      <c r="N45" s="68">
        <f t="shared" si="8"/>
        <v>0</v>
      </c>
      <c r="O45" s="69">
        <f t="shared" si="3"/>
        <v>0</v>
      </c>
      <c r="P45" s="6"/>
      <c r="Q45" s="6"/>
      <c r="R45" s="6"/>
      <c r="S45" s="6"/>
      <c r="T45" s="6"/>
      <c r="V45">
        <v>80</v>
      </c>
      <c r="W45" s="70">
        <v>5.3</v>
      </c>
      <c r="X45" s="70">
        <f t="shared" si="4"/>
        <v>6.05</v>
      </c>
      <c r="Y45" s="70">
        <v>6.8</v>
      </c>
      <c r="Z45" s="70">
        <f t="shared" si="5"/>
        <v>7.25</v>
      </c>
      <c r="AA45" s="71">
        <v>7.7</v>
      </c>
    </row>
    <row r="46" spans="1:39" ht="4.5" customHeight="1" thickBot="1" x14ac:dyDescent="0.3">
      <c r="A46" s="113"/>
      <c r="B46" s="114"/>
      <c r="C46" s="114"/>
      <c r="D46" s="114"/>
      <c r="E46" s="114"/>
      <c r="F46" s="114"/>
      <c r="G46" s="114"/>
      <c r="H46" s="115"/>
      <c r="I46" s="116"/>
      <c r="J46" s="116"/>
      <c r="K46" s="116"/>
      <c r="L46" s="116"/>
      <c r="M46" s="116"/>
      <c r="N46" s="116"/>
      <c r="O46" s="117"/>
      <c r="P46" s="6"/>
      <c r="Q46" s="6"/>
      <c r="R46" s="6"/>
      <c r="S46" s="6"/>
      <c r="T46" s="6"/>
      <c r="W46" s="118"/>
      <c r="X46" s="118"/>
      <c r="Y46" s="118"/>
      <c r="Z46" s="118"/>
      <c r="AA46" s="119"/>
    </row>
    <row r="47" spans="1:39" x14ac:dyDescent="0.25">
      <c r="A47" s="61" t="s">
        <v>38</v>
      </c>
      <c r="B47" s="120">
        <f t="shared" ref="B47:G47" si="9">SUM(B18:B45)</f>
        <v>0</v>
      </c>
      <c r="C47" s="120">
        <f t="shared" si="9"/>
        <v>0</v>
      </c>
      <c r="D47" s="120">
        <f t="shared" si="9"/>
        <v>0</v>
      </c>
      <c r="E47" s="120">
        <f t="shared" si="9"/>
        <v>0</v>
      </c>
      <c r="F47" s="120">
        <f t="shared" si="9"/>
        <v>0</v>
      </c>
      <c r="G47" s="120">
        <f t="shared" si="9"/>
        <v>0</v>
      </c>
      <c r="H47" s="121" t="s">
        <v>39</v>
      </c>
      <c r="I47" s="122">
        <f t="shared" ref="I47:N47" si="10">SUM(I18:I45)</f>
        <v>0</v>
      </c>
      <c r="J47" s="122">
        <f t="shared" si="10"/>
        <v>0</v>
      </c>
      <c r="K47" s="122">
        <f t="shared" si="10"/>
        <v>0</v>
      </c>
      <c r="L47" s="122">
        <f t="shared" si="10"/>
        <v>0</v>
      </c>
      <c r="M47" s="122">
        <f t="shared" si="10"/>
        <v>0</v>
      </c>
      <c r="N47" s="122">
        <f t="shared" si="10"/>
        <v>0</v>
      </c>
      <c r="O47" s="21" t="s">
        <v>40</v>
      </c>
      <c r="P47" s="82" t="e">
        <f>(I47+N47)/(B47+F47)</f>
        <v>#DIV/0!</v>
      </c>
      <c r="Q47" s="82"/>
      <c r="R47" s="82"/>
      <c r="S47" s="82"/>
      <c r="T47" s="123"/>
      <c r="W47" s="124"/>
      <c r="X47" s="125"/>
      <c r="Y47" s="125"/>
      <c r="Z47" s="125"/>
      <c r="AA47" s="125"/>
    </row>
    <row r="48" spans="1:39" ht="14.4" thickBot="1" x14ac:dyDescent="0.3">
      <c r="A48" s="61" t="s">
        <v>41</v>
      </c>
      <c r="B48" s="116">
        <f t="shared" ref="B48:G48" si="11">SUM(B11:B15)</f>
        <v>0</v>
      </c>
      <c r="C48" s="116">
        <f t="shared" si="11"/>
        <v>1</v>
      </c>
      <c r="D48" s="116">
        <f t="shared" si="11"/>
        <v>0</v>
      </c>
      <c r="E48" s="116">
        <f t="shared" si="11"/>
        <v>0</v>
      </c>
      <c r="F48" s="116">
        <f t="shared" si="11"/>
        <v>0</v>
      </c>
      <c r="G48" s="116">
        <f t="shared" si="11"/>
        <v>0</v>
      </c>
      <c r="H48" s="114" t="s">
        <v>42</v>
      </c>
      <c r="I48" s="116">
        <f t="shared" ref="I48:N48" si="12">SUM(I11:I15)</f>
        <v>0</v>
      </c>
      <c r="J48" s="116">
        <f t="shared" si="12"/>
        <v>0.15</v>
      </c>
      <c r="K48" s="116">
        <f t="shared" si="12"/>
        <v>0</v>
      </c>
      <c r="L48" s="116">
        <f t="shared" si="12"/>
        <v>0</v>
      </c>
      <c r="M48" s="116">
        <f t="shared" si="12"/>
        <v>0</v>
      </c>
      <c r="N48" s="116">
        <f t="shared" si="12"/>
        <v>0</v>
      </c>
      <c r="O48" s="6" t="s">
        <v>40</v>
      </c>
      <c r="P48" s="82"/>
      <c r="Q48" s="82"/>
      <c r="R48" s="82"/>
      <c r="S48" s="82"/>
      <c r="T48" s="123"/>
      <c r="W48" s="21"/>
      <c r="X48" s="61"/>
      <c r="Y48" s="61"/>
      <c r="Z48" s="61"/>
      <c r="AA48" s="61"/>
    </row>
    <row r="49" spans="1:33" ht="14.4" thickBot="1" x14ac:dyDescent="0.3">
      <c r="A49" s="61" t="s">
        <v>43</v>
      </c>
      <c r="B49" s="126">
        <f>SUM(B47:B48)</f>
        <v>0</v>
      </c>
      <c r="C49" s="126">
        <f t="shared" ref="C49:I49" si="13">SUM(C47:C48)</f>
        <v>1</v>
      </c>
      <c r="D49" s="126">
        <f t="shared" si="13"/>
        <v>0</v>
      </c>
      <c r="E49" s="126">
        <f t="shared" si="13"/>
        <v>0</v>
      </c>
      <c r="F49" s="126">
        <f t="shared" si="13"/>
        <v>0</v>
      </c>
      <c r="G49" s="126">
        <f t="shared" si="13"/>
        <v>0</v>
      </c>
      <c r="H49" s="127" t="s">
        <v>44</v>
      </c>
      <c r="I49" s="126">
        <f t="shared" si="13"/>
        <v>0</v>
      </c>
      <c r="J49" s="126">
        <f>SUM(J47:J48)</f>
        <v>0.15</v>
      </c>
      <c r="K49" s="126">
        <f>SUM(K47:K48)</f>
        <v>0</v>
      </c>
      <c r="L49" s="126">
        <f>SUM(L47:L48)</f>
        <v>0</v>
      </c>
      <c r="M49" s="126">
        <f>SUM(M47:M48)</f>
        <v>0</v>
      </c>
      <c r="N49" s="126">
        <f>SUM(N47:N48)</f>
        <v>0</v>
      </c>
      <c r="O49" s="6"/>
      <c r="P49" s="82"/>
      <c r="Q49" s="82"/>
      <c r="R49" s="82"/>
      <c r="S49" s="82"/>
      <c r="T49" s="123"/>
      <c r="W49" s="21"/>
      <c r="X49" s="61"/>
      <c r="Y49" s="61"/>
      <c r="Z49" s="61"/>
      <c r="AA49" s="61"/>
    </row>
    <row r="50" spans="1:33" ht="14.4" thickBot="1" x14ac:dyDescent="0.3">
      <c r="A50" s="61" t="s">
        <v>43</v>
      </c>
      <c r="B50" s="128">
        <f>SUM(B49:G49)</f>
        <v>1</v>
      </c>
      <c r="C50" s="129"/>
      <c r="D50" s="129"/>
      <c r="E50" s="129"/>
      <c r="F50" s="129"/>
      <c r="G50" s="130"/>
      <c r="H50" s="59" t="s">
        <v>45</v>
      </c>
      <c r="I50" s="128">
        <f>SUM(I49:N49)</f>
        <v>0.15</v>
      </c>
      <c r="J50" s="129"/>
      <c r="K50" s="129"/>
      <c r="L50" s="129"/>
      <c r="M50" s="129"/>
      <c r="N50" s="130"/>
      <c r="O50" s="6" t="s">
        <v>40</v>
      </c>
      <c r="P50" s="82">
        <f>I50/B50</f>
        <v>0.15</v>
      </c>
      <c r="Q50" s="82"/>
      <c r="R50" s="82"/>
      <c r="S50" s="82"/>
      <c r="T50" s="123"/>
      <c r="W50" s="21"/>
    </row>
    <row r="51" spans="1:33" ht="18.75" customHeight="1" thickBot="1" x14ac:dyDescent="0.3">
      <c r="A51" s="61" t="s">
        <v>46</v>
      </c>
      <c r="B51" s="131">
        <f t="shared" ref="B51:G51" si="14">100/$B98*B49</f>
        <v>0</v>
      </c>
      <c r="C51" s="132">
        <f t="shared" si="14"/>
        <v>0.86956521739130432</v>
      </c>
      <c r="D51" s="132">
        <f t="shared" si="14"/>
        <v>0</v>
      </c>
      <c r="E51" s="132">
        <f t="shared" si="14"/>
        <v>0</v>
      </c>
      <c r="F51" s="132">
        <f t="shared" si="14"/>
        <v>0</v>
      </c>
      <c r="G51" s="133">
        <f t="shared" si="14"/>
        <v>0</v>
      </c>
      <c r="H51" s="134" t="s">
        <v>47</v>
      </c>
      <c r="I51" s="131">
        <f t="shared" ref="I51:N51" si="15">100/$I98*I49</f>
        <v>0</v>
      </c>
      <c r="J51" s="132">
        <f t="shared" si="15"/>
        <v>5.6619370619076202E-2</v>
      </c>
      <c r="K51" s="132">
        <f t="shared" si="15"/>
        <v>0</v>
      </c>
      <c r="L51" s="132">
        <f t="shared" si="15"/>
        <v>0</v>
      </c>
      <c r="M51" s="132">
        <f t="shared" si="15"/>
        <v>0</v>
      </c>
      <c r="N51" s="133">
        <f t="shared" si="15"/>
        <v>0</v>
      </c>
      <c r="O51" s="6"/>
      <c r="P51" s="82"/>
      <c r="Q51" s="82"/>
      <c r="R51" s="82"/>
      <c r="S51" s="82"/>
      <c r="T51" s="123"/>
      <c r="W51" s="21"/>
    </row>
    <row r="52" spans="1:33" ht="4.5" customHeight="1" x14ac:dyDescent="0.25">
      <c r="A52" s="61"/>
      <c r="B52" s="19"/>
      <c r="C52" s="19"/>
      <c r="D52" s="19"/>
      <c r="E52" s="19"/>
      <c r="F52" s="19"/>
      <c r="G52" s="19"/>
      <c r="H52" s="61"/>
      <c r="I52" s="19"/>
      <c r="J52" s="19"/>
      <c r="K52" s="19"/>
      <c r="L52" s="19"/>
      <c r="M52" s="19"/>
      <c r="N52" s="19"/>
      <c r="O52" s="6"/>
      <c r="P52" s="82"/>
      <c r="Q52" s="82"/>
      <c r="R52" s="82"/>
      <c r="S52" s="82"/>
      <c r="T52" s="123"/>
      <c r="W52" s="21"/>
    </row>
    <row r="53" spans="1:33" ht="6" customHeight="1" thickBot="1" x14ac:dyDescent="0.3">
      <c r="P53" s="6"/>
      <c r="Q53" s="6"/>
      <c r="R53" s="6"/>
      <c r="S53" s="6"/>
      <c r="T53" s="6"/>
    </row>
    <row r="54" spans="1:33" ht="14.4" thickBot="1" x14ac:dyDescent="0.3">
      <c r="B54" s="34" t="s">
        <v>48</v>
      </c>
      <c r="C54" s="35"/>
      <c r="D54" s="35"/>
      <c r="E54" s="35"/>
      <c r="F54" s="35"/>
      <c r="G54" s="36"/>
      <c r="H54" s="6"/>
      <c r="I54" s="34" t="s">
        <v>49</v>
      </c>
      <c r="J54" s="35"/>
      <c r="K54" s="35"/>
      <c r="L54" s="35"/>
      <c r="M54" s="35"/>
      <c r="N54" s="36"/>
      <c r="O54" s="6"/>
      <c r="P54" s="6"/>
      <c r="Q54" s="6"/>
      <c r="R54" s="6"/>
      <c r="S54" s="6"/>
      <c r="T54" s="6"/>
      <c r="W54" s="44" t="s">
        <v>50</v>
      </c>
      <c r="X54" s="45"/>
      <c r="Y54" s="45"/>
      <c r="Z54" s="45"/>
      <c r="AA54" s="46"/>
      <c r="AC54" s="44" t="s">
        <v>51</v>
      </c>
      <c r="AD54" s="135"/>
      <c r="AE54" s="135"/>
      <c r="AF54" s="135"/>
      <c r="AG54" s="136"/>
    </row>
    <row r="55" spans="1:33" ht="14.4" thickBot="1" x14ac:dyDescent="0.3">
      <c r="A55" s="137" t="s">
        <v>23</v>
      </c>
      <c r="B55" s="47" t="s">
        <v>52</v>
      </c>
      <c r="C55" s="48" t="s">
        <v>53</v>
      </c>
      <c r="D55" s="48" t="s">
        <v>54</v>
      </c>
      <c r="E55" s="48"/>
      <c r="F55" s="48"/>
      <c r="G55" s="48"/>
      <c r="H55" s="47"/>
      <c r="I55" s="52" t="str">
        <f t="shared" ref="I55:N55" si="16">B55</f>
        <v>Hê</v>
      </c>
      <c r="J55" s="138" t="str">
        <f t="shared" si="16"/>
        <v>Ers</v>
      </c>
      <c r="K55" s="138" t="str">
        <f t="shared" si="16"/>
        <v>Aut.f</v>
      </c>
      <c r="L55" s="138">
        <f t="shared" si="16"/>
        <v>0</v>
      </c>
      <c r="M55" s="138">
        <f t="shared" si="16"/>
        <v>0</v>
      </c>
      <c r="N55" s="138">
        <f t="shared" si="16"/>
        <v>0</v>
      </c>
      <c r="O55" s="47" t="s">
        <v>23</v>
      </c>
      <c r="P55" s="6"/>
      <c r="Q55" s="6"/>
      <c r="R55" s="6"/>
      <c r="S55" s="6"/>
      <c r="T55" s="6"/>
      <c r="W55" s="139" t="s">
        <v>27</v>
      </c>
      <c r="X55" s="139" t="s">
        <v>28</v>
      </c>
      <c r="Y55" s="139" t="s">
        <v>29</v>
      </c>
      <c r="Z55" s="139" t="s">
        <v>30</v>
      </c>
      <c r="AA55" s="140" t="s">
        <v>31</v>
      </c>
      <c r="AC55" s="55"/>
      <c r="AD55" s="56"/>
      <c r="AE55" s="57" t="s">
        <v>55</v>
      </c>
      <c r="AF55" s="57" t="s">
        <v>56</v>
      </c>
      <c r="AG55" s="58" t="s">
        <v>57</v>
      </c>
    </row>
    <row r="56" spans="1:33" ht="3" customHeight="1" thickBot="1" x14ac:dyDescent="0.3">
      <c r="A56" s="59"/>
      <c r="B56" s="48"/>
      <c r="C56" s="48"/>
      <c r="D56" s="48"/>
      <c r="E56" s="48"/>
      <c r="F56" s="48"/>
      <c r="G56" s="48"/>
      <c r="H56" s="60"/>
      <c r="I56" s="48"/>
      <c r="J56" s="48"/>
      <c r="K56" s="48"/>
      <c r="L56" s="48"/>
      <c r="M56" s="48"/>
      <c r="N56" s="48"/>
      <c r="O56" s="141"/>
      <c r="P56" s="6"/>
      <c r="Q56" s="6"/>
      <c r="R56" s="6"/>
      <c r="S56" s="6"/>
      <c r="T56" s="6"/>
      <c r="W56" s="62"/>
      <c r="X56" s="62"/>
      <c r="Y56" s="62"/>
      <c r="Z56" s="62"/>
      <c r="AA56" s="63"/>
      <c r="AC56" s="64"/>
      <c r="AG56" s="65"/>
    </row>
    <row r="57" spans="1:33" x14ac:dyDescent="0.25">
      <c r="A57" s="61">
        <v>1</v>
      </c>
      <c r="B57" s="142">
        <v>7</v>
      </c>
      <c r="C57" s="142"/>
      <c r="D57" s="142">
        <v>1</v>
      </c>
      <c r="E57" s="142"/>
      <c r="F57" s="142"/>
      <c r="G57" s="142"/>
      <c r="H57" s="67"/>
      <c r="I57" s="68">
        <f>B57*$AG57</f>
        <v>1.47</v>
      </c>
      <c r="J57" s="68">
        <f t="shared" ref="J57:N61" si="17">C57*$AG57</f>
        <v>0</v>
      </c>
      <c r="K57" s="68">
        <f t="shared" si="17"/>
        <v>0.21</v>
      </c>
      <c r="L57" s="68">
        <f t="shared" si="17"/>
        <v>0</v>
      </c>
      <c r="M57" s="68">
        <f t="shared" si="17"/>
        <v>0</v>
      </c>
      <c r="N57" s="68">
        <f t="shared" si="17"/>
        <v>0</v>
      </c>
      <c r="O57" s="143">
        <f>A57</f>
        <v>1</v>
      </c>
      <c r="P57" s="6"/>
      <c r="Q57" s="6"/>
      <c r="R57" s="6"/>
      <c r="S57" s="6"/>
      <c r="T57" s="6"/>
      <c r="V57">
        <v>16</v>
      </c>
      <c r="W57" s="70">
        <v>0.1</v>
      </c>
      <c r="X57" s="70">
        <f>(W57+Y57)/2</f>
        <v>0.125</v>
      </c>
      <c r="Y57" s="70">
        <v>0.15</v>
      </c>
      <c r="Z57" s="70">
        <f>(Y57+AA57)/2</f>
        <v>0.17499999999999999</v>
      </c>
      <c r="AA57" s="71">
        <v>0.2</v>
      </c>
      <c r="AC57" s="72">
        <v>18</v>
      </c>
      <c r="AD57" s="61">
        <v>1</v>
      </c>
      <c r="AE57" s="73">
        <v>0.15</v>
      </c>
      <c r="AF57" s="73">
        <v>0.18</v>
      </c>
      <c r="AG57" s="74">
        <v>0.21</v>
      </c>
    </row>
    <row r="58" spans="1:33" x14ac:dyDescent="0.25">
      <c r="A58" s="75">
        <v>2</v>
      </c>
      <c r="B58" s="142">
        <v>3</v>
      </c>
      <c r="C58" s="142"/>
      <c r="D58" s="142"/>
      <c r="E58" s="142"/>
      <c r="F58" s="142"/>
      <c r="G58" s="142"/>
      <c r="H58" s="76"/>
      <c r="I58" s="68">
        <f>B58*$AG58</f>
        <v>1.1339999999999999</v>
      </c>
      <c r="J58" s="68">
        <f t="shared" si="17"/>
        <v>0</v>
      </c>
      <c r="K58" s="68">
        <f t="shared" si="17"/>
        <v>0</v>
      </c>
      <c r="L58" s="68">
        <f t="shared" si="17"/>
        <v>0</v>
      </c>
      <c r="M58" s="68">
        <f t="shared" si="17"/>
        <v>0</v>
      </c>
      <c r="N58" s="68">
        <f t="shared" si="17"/>
        <v>0</v>
      </c>
      <c r="O58" s="144">
        <f>A58</f>
        <v>2</v>
      </c>
      <c r="P58" s="6"/>
      <c r="Q58" s="6"/>
      <c r="R58" s="6"/>
      <c r="S58" s="6"/>
      <c r="T58" s="6"/>
      <c r="V58">
        <v>18</v>
      </c>
      <c r="W58" s="77">
        <v>0.15</v>
      </c>
      <c r="X58" s="77">
        <f>(W58+Y58)/2</f>
        <v>0.17499999999999999</v>
      </c>
      <c r="Y58" s="77">
        <v>0.2</v>
      </c>
      <c r="Z58" s="77">
        <f>(Y58+AA58)/2</f>
        <v>0.25</v>
      </c>
      <c r="AA58" s="78">
        <v>0.3</v>
      </c>
      <c r="AC58" s="79">
        <v>22</v>
      </c>
      <c r="AD58" s="75">
        <v>2</v>
      </c>
      <c r="AE58" s="80">
        <v>0.25700000000000001</v>
      </c>
      <c r="AF58" s="80">
        <v>0.32200000000000001</v>
      </c>
      <c r="AG58" s="81">
        <v>0.378</v>
      </c>
    </row>
    <row r="59" spans="1:33" ht="13.5" customHeight="1" x14ac:dyDescent="0.25">
      <c r="A59" s="75">
        <v>3</v>
      </c>
      <c r="B59" s="142">
        <v>8</v>
      </c>
      <c r="C59" s="142"/>
      <c r="D59" s="142">
        <v>1</v>
      </c>
      <c r="E59" s="142"/>
      <c r="F59" s="142"/>
      <c r="G59" s="142"/>
      <c r="H59" s="76"/>
      <c r="I59" s="68">
        <f>B59*$AG59</f>
        <v>5</v>
      </c>
      <c r="J59" s="68">
        <f t="shared" si="17"/>
        <v>0</v>
      </c>
      <c r="K59" s="68">
        <f t="shared" si="17"/>
        <v>0.625</v>
      </c>
      <c r="L59" s="68">
        <f t="shared" si="17"/>
        <v>0</v>
      </c>
      <c r="M59" s="68">
        <f t="shared" si="17"/>
        <v>0</v>
      </c>
      <c r="N59" s="68">
        <f t="shared" si="17"/>
        <v>0</v>
      </c>
      <c r="O59" s="144">
        <f>A59</f>
        <v>3</v>
      </c>
      <c r="P59" s="82"/>
      <c r="Q59" s="82"/>
      <c r="R59" s="82"/>
      <c r="S59" s="82"/>
      <c r="T59" s="123"/>
      <c r="V59">
        <v>20</v>
      </c>
      <c r="W59" s="70">
        <v>0.2</v>
      </c>
      <c r="X59" s="70">
        <f>(W59+Y59)/2</f>
        <v>0.22500000000000001</v>
      </c>
      <c r="Y59" s="70">
        <v>0.25</v>
      </c>
      <c r="Z59" s="70">
        <f>(Y59+AA59)/2</f>
        <v>0.32500000000000001</v>
      </c>
      <c r="AA59" s="71">
        <v>0.4</v>
      </c>
      <c r="AC59" s="79">
        <v>26</v>
      </c>
      <c r="AD59" s="75">
        <v>3</v>
      </c>
      <c r="AE59" s="80">
        <v>0.39500000000000002</v>
      </c>
      <c r="AF59" s="80">
        <v>0.52300000000000002</v>
      </c>
      <c r="AG59" s="81">
        <v>0.625</v>
      </c>
    </row>
    <row r="60" spans="1:33" x14ac:dyDescent="0.25">
      <c r="A60" s="83"/>
      <c r="B60" s="142"/>
      <c r="C60" s="142"/>
      <c r="D60" s="142"/>
      <c r="E60" s="142"/>
      <c r="F60" s="142"/>
      <c r="G60" s="142"/>
      <c r="H60" s="76"/>
      <c r="I60" s="68">
        <f>B60*$AG60</f>
        <v>0</v>
      </c>
      <c r="J60" s="68">
        <f t="shared" si="17"/>
        <v>0</v>
      </c>
      <c r="K60" s="68">
        <f t="shared" si="17"/>
        <v>0</v>
      </c>
      <c r="L60" s="68">
        <f t="shared" si="17"/>
        <v>0</v>
      </c>
      <c r="M60" s="68">
        <f t="shared" si="17"/>
        <v>0</v>
      </c>
      <c r="N60" s="68">
        <f t="shared" si="17"/>
        <v>0</v>
      </c>
      <c r="O60" s="144">
        <f>A60</f>
        <v>0</v>
      </c>
      <c r="P60" s="6"/>
      <c r="Q60" s="6"/>
      <c r="R60" s="6"/>
      <c r="S60" s="6"/>
      <c r="T60" s="6"/>
      <c r="V60">
        <v>22</v>
      </c>
      <c r="W60" s="84">
        <v>0.25</v>
      </c>
      <c r="X60" s="84">
        <f>(W60+Y60)/2</f>
        <v>0.27500000000000002</v>
      </c>
      <c r="Y60" s="84">
        <v>0.3</v>
      </c>
      <c r="Z60" s="84">
        <f>(Y60+AA60)/2</f>
        <v>0.4</v>
      </c>
      <c r="AA60" s="85">
        <v>0.5</v>
      </c>
      <c r="AC60" s="86"/>
      <c r="AD60" s="87"/>
      <c r="AE60" s="87"/>
      <c r="AF60" s="87"/>
      <c r="AG60" s="88"/>
    </row>
    <row r="61" spans="1:33" x14ac:dyDescent="0.25">
      <c r="A61" s="89"/>
      <c r="B61" s="142"/>
      <c r="C61" s="142"/>
      <c r="D61" s="142"/>
      <c r="E61" s="142"/>
      <c r="F61" s="142"/>
      <c r="G61" s="142"/>
      <c r="H61" s="76"/>
      <c r="I61" s="68">
        <f>B61*$AG61</f>
        <v>0</v>
      </c>
      <c r="J61" s="68">
        <f t="shared" si="17"/>
        <v>0</v>
      </c>
      <c r="K61" s="68">
        <f t="shared" si="17"/>
        <v>0</v>
      </c>
      <c r="L61" s="68">
        <f t="shared" si="17"/>
        <v>0</v>
      </c>
      <c r="M61" s="68">
        <f t="shared" si="17"/>
        <v>0</v>
      </c>
      <c r="N61" s="68">
        <f t="shared" si="17"/>
        <v>0</v>
      </c>
      <c r="O61" s="144">
        <f>A61</f>
        <v>0</v>
      </c>
      <c r="P61" s="6"/>
      <c r="Q61" s="6"/>
      <c r="R61" s="6"/>
      <c r="S61" s="6"/>
      <c r="T61" s="6"/>
      <c r="V61">
        <v>24</v>
      </c>
      <c r="W61" s="70">
        <v>0.3</v>
      </c>
      <c r="X61" s="70">
        <f>(W61+Y61)/2</f>
        <v>0.35</v>
      </c>
      <c r="Y61" s="70">
        <v>0.4</v>
      </c>
      <c r="Z61" s="70">
        <f>(Y61+AA61)/2</f>
        <v>0.5</v>
      </c>
      <c r="AA61" s="71">
        <v>0.6</v>
      </c>
      <c r="AC61" s="86"/>
      <c r="AD61" s="87"/>
      <c r="AE61" s="87"/>
      <c r="AF61" s="87"/>
      <c r="AG61" s="88"/>
    </row>
    <row r="62" spans="1:33" ht="3.75" customHeight="1" thickBot="1" x14ac:dyDescent="0.3">
      <c r="A62" s="90"/>
      <c r="B62" s="145"/>
      <c r="C62" s="145"/>
      <c r="D62" s="145"/>
      <c r="E62" s="145"/>
      <c r="F62" s="145"/>
      <c r="G62" s="145"/>
      <c r="H62" s="76"/>
      <c r="I62" s="92"/>
      <c r="J62" s="92"/>
      <c r="K62" s="92"/>
      <c r="L62" s="92"/>
      <c r="M62" s="92"/>
      <c r="N62" s="92"/>
      <c r="O62" s="146">
        <v>24</v>
      </c>
      <c r="P62" s="6"/>
      <c r="Q62" s="6"/>
      <c r="R62" s="6"/>
      <c r="S62" s="6"/>
      <c r="T62" s="6"/>
      <c r="W62" s="95"/>
      <c r="X62" s="95"/>
      <c r="Y62" s="95"/>
      <c r="Z62" s="95"/>
      <c r="AA62" s="96"/>
      <c r="AC62" s="64"/>
      <c r="AG62" s="65"/>
    </row>
    <row r="63" spans="1:33" ht="3" customHeight="1" thickBot="1" x14ac:dyDescent="0.3">
      <c r="A63" s="97"/>
      <c r="B63" s="147"/>
      <c r="C63" s="147"/>
      <c r="D63" s="147"/>
      <c r="E63" s="147"/>
      <c r="F63" s="147"/>
      <c r="G63" s="147"/>
      <c r="H63" s="76"/>
      <c r="I63" s="148"/>
      <c r="J63" s="148"/>
      <c r="K63" s="148"/>
      <c r="L63" s="148"/>
      <c r="M63" s="148"/>
      <c r="N63" s="148"/>
      <c r="O63" s="149"/>
      <c r="P63" s="6"/>
      <c r="Q63" s="6"/>
      <c r="R63" s="6"/>
      <c r="S63" s="6"/>
      <c r="T63" s="6"/>
      <c r="W63" s="102"/>
      <c r="X63" s="102"/>
      <c r="Y63" s="102"/>
      <c r="Z63" s="102"/>
      <c r="AA63" s="103"/>
      <c r="AC63" s="64"/>
      <c r="AG63" s="65"/>
    </row>
    <row r="64" spans="1:33" x14ac:dyDescent="0.25">
      <c r="A64" s="75">
        <v>4</v>
      </c>
      <c r="B64" s="150">
        <v>5</v>
      </c>
      <c r="C64" s="150"/>
      <c r="D64" s="150">
        <v>2</v>
      </c>
      <c r="E64" s="150"/>
      <c r="F64" s="150"/>
      <c r="G64" s="150"/>
      <c r="H64" s="151"/>
      <c r="I64" s="68">
        <f>B64*$AG64</f>
        <v>4.7450000000000001</v>
      </c>
      <c r="J64" s="68">
        <f t="shared" ref="J64:N79" si="18">C64*$AG64</f>
        <v>0</v>
      </c>
      <c r="K64" s="68">
        <f t="shared" si="18"/>
        <v>1.8979999999999999</v>
      </c>
      <c r="L64" s="68">
        <f t="shared" si="18"/>
        <v>0</v>
      </c>
      <c r="M64" s="68">
        <f t="shared" si="18"/>
        <v>0</v>
      </c>
      <c r="N64" s="68">
        <f t="shared" si="18"/>
        <v>0</v>
      </c>
      <c r="O64" s="143">
        <f t="shared" ref="O64:O91" si="19">A64</f>
        <v>4</v>
      </c>
      <c r="P64" s="6"/>
      <c r="Q64" s="6"/>
      <c r="R64" s="6"/>
      <c r="S64" s="6"/>
      <c r="T64" s="6"/>
      <c r="V64">
        <v>26</v>
      </c>
      <c r="W64" s="77">
        <v>0.35</v>
      </c>
      <c r="X64" s="77">
        <f t="shared" ref="X64:X91" si="20">(W64+Y64)/2</f>
        <v>0.42499999999999999</v>
      </c>
      <c r="Y64" s="77">
        <v>0.5</v>
      </c>
      <c r="Z64" s="77">
        <f t="shared" ref="Z64:Z91" si="21">(Y64+AA64)/2</f>
        <v>0.6</v>
      </c>
      <c r="AA64" s="78">
        <v>0.7</v>
      </c>
      <c r="AC64" s="79">
        <v>30</v>
      </c>
      <c r="AD64" s="75">
        <v>4</v>
      </c>
      <c r="AE64" s="80">
        <v>0.56299999999999994</v>
      </c>
      <c r="AF64" s="80">
        <v>0.78200000000000003</v>
      </c>
      <c r="AG64" s="81">
        <v>0.94899999999999995</v>
      </c>
    </row>
    <row r="65" spans="1:33" x14ac:dyDescent="0.25">
      <c r="A65" s="75">
        <v>5</v>
      </c>
      <c r="B65" s="152">
        <v>6</v>
      </c>
      <c r="C65" s="152"/>
      <c r="D65" s="152"/>
      <c r="E65" s="152"/>
      <c r="F65" s="152"/>
      <c r="G65" s="152"/>
      <c r="H65" s="76"/>
      <c r="I65" s="68">
        <f t="shared" ref="I65:N91" si="22">B65*$AG65</f>
        <v>8.3460000000000001</v>
      </c>
      <c r="J65" s="68">
        <f t="shared" si="18"/>
        <v>0</v>
      </c>
      <c r="K65" s="68">
        <f t="shared" si="18"/>
        <v>0</v>
      </c>
      <c r="L65" s="68">
        <f t="shared" si="18"/>
        <v>0</v>
      </c>
      <c r="M65" s="68">
        <f t="shared" si="18"/>
        <v>0</v>
      </c>
      <c r="N65" s="68">
        <f t="shared" si="18"/>
        <v>0</v>
      </c>
      <c r="O65" s="144">
        <f t="shared" si="19"/>
        <v>5</v>
      </c>
      <c r="P65" s="6"/>
      <c r="Q65" s="6"/>
      <c r="R65" s="6"/>
      <c r="S65" s="6"/>
      <c r="T65" s="6"/>
      <c r="V65">
        <v>28</v>
      </c>
      <c r="W65" s="77">
        <v>0.45</v>
      </c>
      <c r="X65" s="77">
        <f t="shared" si="20"/>
        <v>0.52500000000000002</v>
      </c>
      <c r="Y65" s="77">
        <v>0.6</v>
      </c>
      <c r="Z65" s="77">
        <f t="shared" si="21"/>
        <v>0.72499999999999998</v>
      </c>
      <c r="AA65" s="78">
        <v>0.85</v>
      </c>
      <c r="AC65" s="79">
        <v>34</v>
      </c>
      <c r="AD65" s="75">
        <v>5</v>
      </c>
      <c r="AE65" s="80">
        <v>0.755</v>
      </c>
      <c r="AF65" s="80">
        <v>1.0960000000000001</v>
      </c>
      <c r="AG65" s="81">
        <v>1.391</v>
      </c>
    </row>
    <row r="66" spans="1:33" x14ac:dyDescent="0.25">
      <c r="A66" s="75">
        <v>6</v>
      </c>
      <c r="B66" s="150">
        <v>17</v>
      </c>
      <c r="C66" s="150"/>
      <c r="D66" s="150"/>
      <c r="E66" s="150"/>
      <c r="F66" s="150"/>
      <c r="G66" s="150"/>
      <c r="H66" s="76"/>
      <c r="I66" s="68">
        <f t="shared" si="22"/>
        <v>31.841000000000001</v>
      </c>
      <c r="J66" s="68">
        <f t="shared" si="18"/>
        <v>0</v>
      </c>
      <c r="K66" s="68">
        <f t="shared" si="18"/>
        <v>0</v>
      </c>
      <c r="L66" s="68">
        <f t="shared" si="18"/>
        <v>0</v>
      </c>
      <c r="M66" s="68">
        <f t="shared" si="18"/>
        <v>0</v>
      </c>
      <c r="N66" s="68">
        <f t="shared" si="18"/>
        <v>0</v>
      </c>
      <c r="O66" s="144">
        <f t="shared" si="19"/>
        <v>6</v>
      </c>
      <c r="P66" s="6"/>
      <c r="Q66" s="6"/>
      <c r="R66" s="6"/>
      <c r="S66" s="6"/>
      <c r="V66">
        <v>30</v>
      </c>
      <c r="W66" s="70">
        <v>0.55000000000000004</v>
      </c>
      <c r="X66" s="70">
        <f t="shared" si="20"/>
        <v>0.625</v>
      </c>
      <c r="Y66" s="70">
        <v>0.7</v>
      </c>
      <c r="Z66" s="70">
        <f t="shared" si="21"/>
        <v>0.85</v>
      </c>
      <c r="AA66" s="71">
        <v>1</v>
      </c>
      <c r="AC66" s="79">
        <v>38</v>
      </c>
      <c r="AD66" s="75">
        <v>6</v>
      </c>
      <c r="AE66" s="80">
        <v>0.96799999999999997</v>
      </c>
      <c r="AF66" s="80">
        <v>1.4350000000000001</v>
      </c>
      <c r="AG66" s="81">
        <v>1.873</v>
      </c>
    </row>
    <row r="67" spans="1:33" x14ac:dyDescent="0.25">
      <c r="A67" s="75">
        <v>7</v>
      </c>
      <c r="B67" s="150">
        <v>19</v>
      </c>
      <c r="C67" s="150"/>
      <c r="D67" s="150">
        <v>2</v>
      </c>
      <c r="E67" s="150"/>
      <c r="F67" s="150"/>
      <c r="G67" s="150"/>
      <c r="H67" s="76"/>
      <c r="I67" s="68">
        <f t="shared" si="22"/>
        <v>45.505000000000003</v>
      </c>
      <c r="J67" s="68">
        <f t="shared" si="18"/>
        <v>0</v>
      </c>
      <c r="K67" s="68">
        <f t="shared" si="18"/>
        <v>4.79</v>
      </c>
      <c r="L67" s="68">
        <f t="shared" si="18"/>
        <v>0</v>
      </c>
      <c r="M67" s="68">
        <f t="shared" si="18"/>
        <v>0</v>
      </c>
      <c r="N67" s="68">
        <f t="shared" si="18"/>
        <v>0</v>
      </c>
      <c r="O67" s="144">
        <f t="shared" si="19"/>
        <v>7</v>
      </c>
      <c r="P67" s="6"/>
      <c r="Q67" s="6"/>
      <c r="R67" s="6"/>
      <c r="S67" s="6"/>
      <c r="V67">
        <v>32</v>
      </c>
      <c r="W67" s="70">
        <v>0.65</v>
      </c>
      <c r="X67" s="70">
        <f t="shared" si="20"/>
        <v>0.72500000000000009</v>
      </c>
      <c r="Y67" s="70">
        <v>0.8</v>
      </c>
      <c r="Z67" s="70">
        <f t="shared" si="21"/>
        <v>0.97499999999999998</v>
      </c>
      <c r="AA67" s="71">
        <v>1.1499999999999999</v>
      </c>
      <c r="AC67" s="79">
        <v>42</v>
      </c>
      <c r="AD67" s="75">
        <v>7</v>
      </c>
      <c r="AE67" s="80">
        <v>1.202</v>
      </c>
      <c r="AF67" s="80">
        <v>1.8</v>
      </c>
      <c r="AG67" s="81">
        <v>2.395</v>
      </c>
    </row>
    <row r="68" spans="1:33" x14ac:dyDescent="0.25">
      <c r="A68" s="75">
        <v>8</v>
      </c>
      <c r="B68" s="150">
        <v>13</v>
      </c>
      <c r="C68" s="150"/>
      <c r="D68" s="150">
        <v>2</v>
      </c>
      <c r="E68" s="150"/>
      <c r="F68" s="150"/>
      <c r="G68" s="150"/>
      <c r="H68" s="76"/>
      <c r="I68" s="68">
        <f t="shared" si="22"/>
        <v>38.440999999999995</v>
      </c>
      <c r="J68" s="68">
        <f t="shared" si="18"/>
        <v>0</v>
      </c>
      <c r="K68" s="68">
        <f t="shared" si="18"/>
        <v>5.9139999999999997</v>
      </c>
      <c r="L68" s="68">
        <f t="shared" si="18"/>
        <v>0</v>
      </c>
      <c r="M68" s="68">
        <f t="shared" si="18"/>
        <v>0</v>
      </c>
      <c r="N68" s="68">
        <f t="shared" si="18"/>
        <v>0</v>
      </c>
      <c r="O68" s="144">
        <f t="shared" si="19"/>
        <v>8</v>
      </c>
      <c r="P68" s="6"/>
      <c r="Q68" s="6"/>
      <c r="R68" s="6"/>
      <c r="S68" s="6"/>
      <c r="V68">
        <v>34</v>
      </c>
      <c r="W68" s="70">
        <v>0.75</v>
      </c>
      <c r="X68" s="70">
        <f t="shared" si="20"/>
        <v>0.85</v>
      </c>
      <c r="Y68" s="70">
        <v>0.95</v>
      </c>
      <c r="Z68" s="70">
        <f t="shared" si="21"/>
        <v>1.125</v>
      </c>
      <c r="AA68" s="71">
        <v>1.3</v>
      </c>
      <c r="AC68" s="79">
        <v>46</v>
      </c>
      <c r="AD68" s="75">
        <v>8</v>
      </c>
      <c r="AE68" s="80">
        <v>1.456</v>
      </c>
      <c r="AF68" s="80">
        <v>2.1890000000000001</v>
      </c>
      <c r="AG68" s="81">
        <v>2.9569999999999999</v>
      </c>
    </row>
    <row r="69" spans="1:33" x14ac:dyDescent="0.25">
      <c r="A69" s="75">
        <v>9</v>
      </c>
      <c r="B69" s="150">
        <v>12</v>
      </c>
      <c r="C69" s="150"/>
      <c r="D69" s="150">
        <v>1</v>
      </c>
      <c r="E69" s="150"/>
      <c r="F69" s="150"/>
      <c r="G69" s="150"/>
      <c r="H69" s="76"/>
      <c r="I69" s="68">
        <f t="shared" si="22"/>
        <v>42.707999999999998</v>
      </c>
      <c r="J69" s="68">
        <f t="shared" si="18"/>
        <v>0</v>
      </c>
      <c r="K69" s="68">
        <f t="shared" si="18"/>
        <v>3.5590000000000002</v>
      </c>
      <c r="L69" s="68">
        <f t="shared" si="18"/>
        <v>0</v>
      </c>
      <c r="M69" s="68">
        <f t="shared" si="18"/>
        <v>0</v>
      </c>
      <c r="N69" s="68">
        <f t="shared" si="18"/>
        <v>0</v>
      </c>
      <c r="O69" s="144">
        <f t="shared" si="19"/>
        <v>9</v>
      </c>
      <c r="P69" s="6"/>
      <c r="Q69" s="6"/>
      <c r="R69" s="6"/>
      <c r="S69" s="6"/>
      <c r="V69">
        <v>36</v>
      </c>
      <c r="W69" s="70">
        <v>0.85</v>
      </c>
      <c r="X69" s="70">
        <f t="shared" si="20"/>
        <v>0.97500000000000009</v>
      </c>
      <c r="Y69" s="70">
        <v>1.1000000000000001</v>
      </c>
      <c r="Z69" s="70">
        <f t="shared" si="21"/>
        <v>1.2749999999999999</v>
      </c>
      <c r="AA69" s="71">
        <v>1.45</v>
      </c>
      <c r="AC69" s="79">
        <v>50</v>
      </c>
      <c r="AD69" s="75">
        <v>9</v>
      </c>
      <c r="AE69" s="80">
        <v>1.732</v>
      </c>
      <c r="AF69" s="80">
        <v>2.6040000000000001</v>
      </c>
      <c r="AG69" s="81">
        <v>3.5590000000000002</v>
      </c>
    </row>
    <row r="70" spans="1:33" x14ac:dyDescent="0.25">
      <c r="A70" s="75">
        <v>10</v>
      </c>
      <c r="B70" s="150">
        <v>10</v>
      </c>
      <c r="C70" s="150"/>
      <c r="D70" s="150"/>
      <c r="E70" s="150"/>
      <c r="F70" s="150"/>
      <c r="G70" s="150"/>
      <c r="H70" s="76"/>
      <c r="I70" s="68">
        <f t="shared" si="22"/>
        <v>42.01</v>
      </c>
      <c r="J70" s="68">
        <f t="shared" si="18"/>
        <v>0</v>
      </c>
      <c r="K70" s="68">
        <f t="shared" si="18"/>
        <v>0</v>
      </c>
      <c r="L70" s="68">
        <f t="shared" si="18"/>
        <v>0</v>
      </c>
      <c r="M70" s="68">
        <f t="shared" si="18"/>
        <v>0</v>
      </c>
      <c r="N70" s="68">
        <f t="shared" si="18"/>
        <v>0</v>
      </c>
      <c r="O70" s="144">
        <f t="shared" si="19"/>
        <v>10</v>
      </c>
      <c r="P70" s="6"/>
      <c r="Q70" s="6"/>
      <c r="R70" s="6"/>
      <c r="S70" s="6"/>
      <c r="V70">
        <v>38</v>
      </c>
      <c r="W70" s="70">
        <v>1</v>
      </c>
      <c r="X70" s="70">
        <f t="shared" si="20"/>
        <v>1.125</v>
      </c>
      <c r="Y70" s="70">
        <v>1.25</v>
      </c>
      <c r="Z70" s="70">
        <f t="shared" si="21"/>
        <v>1.45</v>
      </c>
      <c r="AA70" s="71">
        <v>1.65</v>
      </c>
      <c r="AC70" s="79">
        <v>54</v>
      </c>
      <c r="AD70" s="75">
        <v>10</v>
      </c>
      <c r="AE70" s="80">
        <v>2.028</v>
      </c>
      <c r="AF70" s="80">
        <v>3.0430000000000001</v>
      </c>
      <c r="AG70" s="81">
        <v>4.2009999999999996</v>
      </c>
    </row>
    <row r="71" spans="1:33" x14ac:dyDescent="0.25">
      <c r="A71" s="75">
        <v>11</v>
      </c>
      <c r="B71" s="150">
        <v>2</v>
      </c>
      <c r="C71" s="150"/>
      <c r="D71" s="150"/>
      <c r="E71" s="150"/>
      <c r="F71" s="150"/>
      <c r="G71" s="150"/>
      <c r="H71" s="76"/>
      <c r="I71" s="68">
        <f t="shared" si="22"/>
        <v>9.766</v>
      </c>
      <c r="J71" s="68">
        <f t="shared" si="18"/>
        <v>0</v>
      </c>
      <c r="K71" s="68">
        <f t="shared" si="18"/>
        <v>0</v>
      </c>
      <c r="L71" s="68">
        <f t="shared" si="18"/>
        <v>0</v>
      </c>
      <c r="M71" s="68">
        <f t="shared" si="18"/>
        <v>0</v>
      </c>
      <c r="N71" s="68">
        <f t="shared" si="18"/>
        <v>0</v>
      </c>
      <c r="O71" s="144">
        <f t="shared" si="19"/>
        <v>11</v>
      </c>
      <c r="P71" s="6"/>
      <c r="Q71" s="6"/>
      <c r="R71" s="6"/>
      <c r="S71" s="6"/>
      <c r="V71">
        <v>40</v>
      </c>
      <c r="W71" s="70">
        <v>1.1499999999999999</v>
      </c>
      <c r="X71" s="70">
        <f t="shared" si="20"/>
        <v>1.2749999999999999</v>
      </c>
      <c r="Y71" s="70">
        <v>1.4</v>
      </c>
      <c r="Z71" s="70">
        <f t="shared" si="21"/>
        <v>1.625</v>
      </c>
      <c r="AA71" s="71">
        <v>1.85</v>
      </c>
      <c r="AC71" s="79">
        <v>58</v>
      </c>
      <c r="AD71" s="75">
        <v>11</v>
      </c>
      <c r="AE71" s="80">
        <v>2.3460000000000001</v>
      </c>
      <c r="AF71" s="80">
        <v>3.508</v>
      </c>
      <c r="AG71" s="81">
        <v>4.883</v>
      </c>
    </row>
    <row r="72" spans="1:33" x14ac:dyDescent="0.25">
      <c r="A72" s="75">
        <v>12</v>
      </c>
      <c r="B72" s="150">
        <v>3</v>
      </c>
      <c r="C72" s="150"/>
      <c r="D72" s="150"/>
      <c r="E72" s="150"/>
      <c r="F72" s="150"/>
      <c r="G72" s="150"/>
      <c r="H72" s="76"/>
      <c r="I72" s="68">
        <f t="shared" si="22"/>
        <v>16.815000000000001</v>
      </c>
      <c r="J72" s="68">
        <f t="shared" si="18"/>
        <v>0</v>
      </c>
      <c r="K72" s="68">
        <f t="shared" si="18"/>
        <v>0</v>
      </c>
      <c r="L72" s="68">
        <f t="shared" si="18"/>
        <v>0</v>
      </c>
      <c r="M72" s="68">
        <f t="shared" si="18"/>
        <v>0</v>
      </c>
      <c r="N72" s="68">
        <f t="shared" si="18"/>
        <v>0</v>
      </c>
      <c r="O72" s="144">
        <f t="shared" si="19"/>
        <v>12</v>
      </c>
      <c r="P72" s="6"/>
      <c r="Q72" s="6"/>
      <c r="R72" s="6">
        <f>SUM(B66:D78)</f>
        <v>81</v>
      </c>
      <c r="S72" s="6"/>
      <c r="V72">
        <v>42</v>
      </c>
      <c r="W72" s="70">
        <v>1.3</v>
      </c>
      <c r="X72" s="70">
        <f t="shared" si="20"/>
        <v>1.4500000000000002</v>
      </c>
      <c r="Y72" s="70">
        <v>1.6</v>
      </c>
      <c r="Z72" s="70">
        <f t="shared" si="21"/>
        <v>1.825</v>
      </c>
      <c r="AA72" s="71">
        <v>2.0499999999999998</v>
      </c>
      <c r="AC72" s="79">
        <v>62</v>
      </c>
      <c r="AD72" s="75">
        <v>12</v>
      </c>
      <c r="AE72" s="80">
        <v>2.6840000000000002</v>
      </c>
      <c r="AF72" s="80">
        <v>3.9969999999999999</v>
      </c>
      <c r="AG72" s="81">
        <v>5.6050000000000004</v>
      </c>
    </row>
    <row r="73" spans="1:33" x14ac:dyDescent="0.25">
      <c r="A73" s="75">
        <v>13</v>
      </c>
      <c r="B73" s="150"/>
      <c r="C73" s="150"/>
      <c r="D73" s="150"/>
      <c r="E73" s="150"/>
      <c r="F73" s="150"/>
      <c r="G73" s="150"/>
      <c r="H73" s="76"/>
      <c r="I73" s="68">
        <f t="shared" si="22"/>
        <v>0</v>
      </c>
      <c r="J73" s="68">
        <f t="shared" si="18"/>
        <v>0</v>
      </c>
      <c r="K73" s="68">
        <f t="shared" si="18"/>
        <v>0</v>
      </c>
      <c r="L73" s="68">
        <f t="shared" si="18"/>
        <v>0</v>
      </c>
      <c r="M73" s="68">
        <f t="shared" si="18"/>
        <v>0</v>
      </c>
      <c r="N73" s="68">
        <f t="shared" si="18"/>
        <v>0</v>
      </c>
      <c r="O73" s="144">
        <f t="shared" si="19"/>
        <v>13</v>
      </c>
      <c r="P73" s="6"/>
      <c r="Q73" s="6"/>
      <c r="R73" s="6"/>
      <c r="S73" s="6"/>
      <c r="V73">
        <v>44</v>
      </c>
      <c r="W73" s="70">
        <v>1.45</v>
      </c>
      <c r="X73" s="70">
        <f t="shared" si="20"/>
        <v>1.625</v>
      </c>
      <c r="Y73" s="70">
        <v>1.8</v>
      </c>
      <c r="Z73" s="70">
        <f t="shared" si="21"/>
        <v>2.0249999999999999</v>
      </c>
      <c r="AA73" s="71">
        <v>2.25</v>
      </c>
      <c r="AC73" s="79">
        <v>66</v>
      </c>
      <c r="AD73" s="75">
        <v>13</v>
      </c>
      <c r="AE73" s="80">
        <v>3.0430000000000001</v>
      </c>
      <c r="AF73" s="80">
        <v>4.5119999999999996</v>
      </c>
      <c r="AG73" s="81">
        <v>6.367</v>
      </c>
    </row>
    <row r="74" spans="1:33" x14ac:dyDescent="0.25">
      <c r="A74" s="75">
        <v>14</v>
      </c>
      <c r="B74" s="150"/>
      <c r="C74" s="150"/>
      <c r="D74" s="150"/>
      <c r="E74" s="150"/>
      <c r="F74" s="150"/>
      <c r="G74" s="150"/>
      <c r="H74" s="76"/>
      <c r="I74" s="68">
        <f t="shared" si="22"/>
        <v>0</v>
      </c>
      <c r="J74" s="68">
        <f t="shared" si="18"/>
        <v>0</v>
      </c>
      <c r="K74" s="68">
        <f t="shared" si="18"/>
        <v>0</v>
      </c>
      <c r="L74" s="68">
        <f t="shared" si="18"/>
        <v>0</v>
      </c>
      <c r="M74" s="68">
        <f t="shared" si="18"/>
        <v>0</v>
      </c>
      <c r="N74" s="68">
        <f t="shared" si="18"/>
        <v>0</v>
      </c>
      <c r="O74" s="144">
        <f t="shared" si="19"/>
        <v>14</v>
      </c>
      <c r="P74" s="6"/>
      <c r="Q74" s="6"/>
      <c r="R74" s="6"/>
      <c r="S74" s="6"/>
      <c r="V74">
        <v>46</v>
      </c>
      <c r="W74" s="70">
        <v>1.6</v>
      </c>
      <c r="X74" s="70">
        <f t="shared" si="20"/>
        <v>1.8</v>
      </c>
      <c r="Y74" s="70">
        <v>2</v>
      </c>
      <c r="Z74" s="70">
        <f t="shared" si="21"/>
        <v>2.2250000000000001</v>
      </c>
      <c r="AA74" s="71">
        <v>2.4500000000000002</v>
      </c>
      <c r="AC74" s="79">
        <v>70</v>
      </c>
      <c r="AD74" s="75">
        <v>14</v>
      </c>
      <c r="AE74" s="80">
        <v>3.423</v>
      </c>
      <c r="AF74" s="80">
        <v>5.0519999999999996</v>
      </c>
      <c r="AG74" s="81">
        <v>7.17</v>
      </c>
    </row>
    <row r="75" spans="1:33" x14ac:dyDescent="0.25">
      <c r="A75" s="75">
        <v>15</v>
      </c>
      <c r="B75" s="150"/>
      <c r="C75" s="150"/>
      <c r="D75" s="150"/>
      <c r="E75" s="150"/>
      <c r="F75" s="150"/>
      <c r="G75" s="150"/>
      <c r="H75" s="76"/>
      <c r="I75" s="68">
        <f t="shared" si="22"/>
        <v>0</v>
      </c>
      <c r="J75" s="68">
        <f t="shared" si="18"/>
        <v>0</v>
      </c>
      <c r="K75" s="68">
        <f t="shared" si="18"/>
        <v>0</v>
      </c>
      <c r="L75" s="68">
        <f t="shared" si="18"/>
        <v>0</v>
      </c>
      <c r="M75" s="68">
        <f t="shared" si="18"/>
        <v>0</v>
      </c>
      <c r="N75" s="68">
        <f t="shared" si="18"/>
        <v>0</v>
      </c>
      <c r="O75" s="144">
        <f t="shared" si="19"/>
        <v>15</v>
      </c>
      <c r="P75" s="6"/>
      <c r="Q75" s="6"/>
      <c r="R75" s="6"/>
      <c r="S75" s="6"/>
      <c r="V75">
        <v>48</v>
      </c>
      <c r="W75" s="70">
        <v>1.75</v>
      </c>
      <c r="X75" s="70">
        <f t="shared" si="20"/>
        <v>1.9750000000000001</v>
      </c>
      <c r="Y75" s="70">
        <v>2.2000000000000002</v>
      </c>
      <c r="Z75" s="70">
        <f t="shared" si="21"/>
        <v>2.3250000000000002</v>
      </c>
      <c r="AA75" s="71">
        <v>2.4500000000000002</v>
      </c>
      <c r="AC75" s="79">
        <v>74</v>
      </c>
      <c r="AD75" s="75">
        <v>15</v>
      </c>
      <c r="AE75" s="80">
        <v>3.8239999999999998</v>
      </c>
      <c r="AF75" s="80">
        <v>5.617</v>
      </c>
      <c r="AG75" s="81">
        <v>8.0120000000000005</v>
      </c>
    </row>
    <row r="76" spans="1:33" x14ac:dyDescent="0.25">
      <c r="A76" s="75">
        <v>16</v>
      </c>
      <c r="B76" s="150"/>
      <c r="C76" s="150"/>
      <c r="D76" s="150"/>
      <c r="E76" s="150"/>
      <c r="F76" s="150"/>
      <c r="G76" s="150"/>
      <c r="H76" s="76"/>
      <c r="I76" s="68">
        <f t="shared" si="22"/>
        <v>0</v>
      </c>
      <c r="J76" s="68">
        <f t="shared" si="18"/>
        <v>0</v>
      </c>
      <c r="K76" s="68">
        <f t="shared" si="18"/>
        <v>0</v>
      </c>
      <c r="L76" s="68">
        <f t="shared" si="18"/>
        <v>0</v>
      </c>
      <c r="M76" s="68">
        <f t="shared" si="18"/>
        <v>0</v>
      </c>
      <c r="N76" s="68">
        <f t="shared" si="18"/>
        <v>0</v>
      </c>
      <c r="O76" s="144">
        <f t="shared" si="19"/>
        <v>16</v>
      </c>
      <c r="P76" s="6"/>
      <c r="Q76" s="6"/>
      <c r="R76" s="6"/>
      <c r="S76" s="6"/>
      <c r="V76">
        <v>50</v>
      </c>
      <c r="W76" s="70">
        <v>1.9</v>
      </c>
      <c r="X76" s="70">
        <f t="shared" si="20"/>
        <v>2.15</v>
      </c>
      <c r="Y76" s="70">
        <v>2.4</v>
      </c>
      <c r="Z76" s="70">
        <f t="shared" si="21"/>
        <v>2.5499999999999998</v>
      </c>
      <c r="AA76" s="71">
        <v>2.7</v>
      </c>
      <c r="AC76" s="79">
        <v>78</v>
      </c>
      <c r="AD76" s="75">
        <v>16</v>
      </c>
      <c r="AE76" s="80">
        <v>4.2460000000000004</v>
      </c>
      <c r="AF76" s="80">
        <v>6.2069999999999999</v>
      </c>
      <c r="AG76" s="81">
        <v>8.8940000000000001</v>
      </c>
    </row>
    <row r="77" spans="1:33" x14ac:dyDescent="0.25">
      <c r="A77" s="75">
        <v>17</v>
      </c>
      <c r="B77" s="150"/>
      <c r="C77" s="150"/>
      <c r="D77" s="150"/>
      <c r="E77" s="150"/>
      <c r="F77" s="150"/>
      <c r="G77" s="150"/>
      <c r="H77" s="76"/>
      <c r="I77" s="68">
        <f t="shared" si="22"/>
        <v>0</v>
      </c>
      <c r="J77" s="68">
        <f t="shared" si="18"/>
        <v>0</v>
      </c>
      <c r="K77" s="68">
        <f t="shared" si="18"/>
        <v>0</v>
      </c>
      <c r="L77" s="68">
        <f t="shared" si="18"/>
        <v>0</v>
      </c>
      <c r="M77" s="68">
        <f t="shared" si="18"/>
        <v>0</v>
      </c>
      <c r="N77" s="68">
        <f t="shared" si="18"/>
        <v>0</v>
      </c>
      <c r="O77" s="144">
        <f t="shared" si="19"/>
        <v>17</v>
      </c>
      <c r="P77" s="6"/>
      <c r="Q77" s="6"/>
      <c r="R77" s="6"/>
      <c r="S77" s="6"/>
      <c r="V77">
        <v>52</v>
      </c>
      <c r="W77" s="70">
        <v>2.1</v>
      </c>
      <c r="X77" s="70">
        <f t="shared" si="20"/>
        <v>2.35</v>
      </c>
      <c r="Y77" s="70">
        <v>2.6</v>
      </c>
      <c r="Z77" s="70">
        <f t="shared" si="21"/>
        <v>2.7750000000000004</v>
      </c>
      <c r="AA77" s="71">
        <v>2.95</v>
      </c>
      <c r="AC77" s="79">
        <v>82</v>
      </c>
      <c r="AD77" s="75">
        <v>17</v>
      </c>
      <c r="AE77" s="80">
        <v>4.6890000000000001</v>
      </c>
      <c r="AF77" s="80">
        <v>6.8220000000000001</v>
      </c>
      <c r="AG77" s="81">
        <v>9.8160000000000007</v>
      </c>
    </row>
    <row r="78" spans="1:33" x14ac:dyDescent="0.25">
      <c r="A78" s="75">
        <v>18</v>
      </c>
      <c r="B78" s="150"/>
      <c r="C78" s="150"/>
      <c r="D78" s="150"/>
      <c r="E78" s="150"/>
      <c r="F78" s="150"/>
      <c r="G78" s="150"/>
      <c r="H78" s="76"/>
      <c r="I78" s="68">
        <f t="shared" si="22"/>
        <v>0</v>
      </c>
      <c r="J78" s="68">
        <f t="shared" si="18"/>
        <v>0</v>
      </c>
      <c r="K78" s="68">
        <f t="shared" si="18"/>
        <v>0</v>
      </c>
      <c r="L78" s="68">
        <f t="shared" si="18"/>
        <v>0</v>
      </c>
      <c r="M78" s="68">
        <f t="shared" si="18"/>
        <v>0</v>
      </c>
      <c r="N78" s="68">
        <f t="shared" si="18"/>
        <v>0</v>
      </c>
      <c r="O78" s="144">
        <f t="shared" si="19"/>
        <v>18</v>
      </c>
      <c r="P78" s="6"/>
      <c r="Q78" s="6"/>
      <c r="R78" s="6"/>
      <c r="S78" s="6"/>
      <c r="V78">
        <v>54</v>
      </c>
      <c r="W78" s="70">
        <v>2.2999999999999998</v>
      </c>
      <c r="X78" s="70">
        <f t="shared" si="20"/>
        <v>2.5750000000000002</v>
      </c>
      <c r="Y78" s="70">
        <v>2.85</v>
      </c>
      <c r="Z78" s="70">
        <f t="shared" si="21"/>
        <v>3.0250000000000004</v>
      </c>
      <c r="AA78" s="71">
        <v>3.2</v>
      </c>
      <c r="AC78" s="79">
        <v>86</v>
      </c>
      <c r="AD78" s="75">
        <v>18</v>
      </c>
      <c r="AE78" s="80">
        <v>5.1529999999999996</v>
      </c>
      <c r="AF78" s="80">
        <v>7.4619999999999997</v>
      </c>
      <c r="AG78" s="81">
        <v>10.779</v>
      </c>
    </row>
    <row r="79" spans="1:33" x14ac:dyDescent="0.25">
      <c r="A79" s="75">
        <v>19</v>
      </c>
      <c r="B79" s="150"/>
      <c r="C79" s="150"/>
      <c r="D79" s="150"/>
      <c r="E79" s="150"/>
      <c r="F79" s="150"/>
      <c r="G79" s="150"/>
      <c r="H79" s="76"/>
      <c r="I79" s="68">
        <f t="shared" si="22"/>
        <v>0</v>
      </c>
      <c r="J79" s="68">
        <f t="shared" si="18"/>
        <v>0</v>
      </c>
      <c r="K79" s="68">
        <f t="shared" si="18"/>
        <v>0</v>
      </c>
      <c r="L79" s="68">
        <f t="shared" si="18"/>
        <v>0</v>
      </c>
      <c r="M79" s="68">
        <f t="shared" si="18"/>
        <v>0</v>
      </c>
      <c r="N79" s="68">
        <f t="shared" si="18"/>
        <v>0</v>
      </c>
      <c r="O79" s="144">
        <f t="shared" si="19"/>
        <v>19</v>
      </c>
      <c r="P79" s="6"/>
      <c r="Q79" s="6"/>
      <c r="R79" s="6"/>
      <c r="S79" s="6"/>
      <c r="V79">
        <v>56</v>
      </c>
      <c r="W79" s="70">
        <v>2.5</v>
      </c>
      <c r="X79" s="70">
        <f t="shared" si="20"/>
        <v>2.8</v>
      </c>
      <c r="Y79" s="70">
        <v>3.1</v>
      </c>
      <c r="Z79" s="70">
        <f t="shared" si="21"/>
        <v>3.3</v>
      </c>
      <c r="AA79" s="71">
        <v>3.5</v>
      </c>
      <c r="AC79" s="79">
        <v>90</v>
      </c>
      <c r="AD79" s="75">
        <v>19</v>
      </c>
      <c r="AE79" s="80">
        <v>5.6369999999999996</v>
      </c>
      <c r="AF79" s="80">
        <v>8.1270000000000007</v>
      </c>
      <c r="AG79" s="81">
        <v>11.781000000000001</v>
      </c>
    </row>
    <row r="80" spans="1:33" x14ac:dyDescent="0.25">
      <c r="A80" s="106">
        <v>20</v>
      </c>
      <c r="B80" s="150"/>
      <c r="C80" s="150"/>
      <c r="D80" s="150"/>
      <c r="E80" s="150"/>
      <c r="F80" s="150"/>
      <c r="G80" s="150"/>
      <c r="H80" s="76"/>
      <c r="I80" s="68">
        <f t="shared" si="22"/>
        <v>0</v>
      </c>
      <c r="J80" s="68">
        <f t="shared" si="22"/>
        <v>0</v>
      </c>
      <c r="K80" s="68">
        <f t="shared" si="22"/>
        <v>0</v>
      </c>
      <c r="L80" s="68">
        <f t="shared" si="22"/>
        <v>0</v>
      </c>
      <c r="M80" s="68">
        <f t="shared" si="22"/>
        <v>0</v>
      </c>
      <c r="N80" s="68">
        <f t="shared" si="22"/>
        <v>0</v>
      </c>
      <c r="O80" s="144">
        <f t="shared" si="19"/>
        <v>20</v>
      </c>
      <c r="P80" s="6"/>
      <c r="Q80" s="6"/>
      <c r="R80" s="6"/>
      <c r="S80" s="6"/>
      <c r="V80">
        <v>58</v>
      </c>
      <c r="W80" s="70">
        <v>2.7</v>
      </c>
      <c r="X80" s="70">
        <f t="shared" si="20"/>
        <v>3.0250000000000004</v>
      </c>
      <c r="Y80" s="70">
        <v>3.35</v>
      </c>
      <c r="Z80" s="70">
        <f t="shared" si="21"/>
        <v>3.5750000000000002</v>
      </c>
      <c r="AA80" s="71">
        <v>3.8</v>
      </c>
      <c r="AC80" s="153">
        <v>94</v>
      </c>
      <c r="AD80" s="154">
        <v>20</v>
      </c>
      <c r="AE80" s="155">
        <v>6.1429999999999998</v>
      </c>
      <c r="AF80" s="155">
        <v>8.8170000000000002</v>
      </c>
      <c r="AG80" s="156">
        <v>12.823</v>
      </c>
    </row>
    <row r="81" spans="1:27" x14ac:dyDescent="0.25">
      <c r="A81" s="108"/>
      <c r="B81" s="150"/>
      <c r="C81" s="150"/>
      <c r="D81" s="150"/>
      <c r="E81" s="150"/>
      <c r="F81" s="150"/>
      <c r="G81" s="150"/>
      <c r="H81" s="76"/>
      <c r="I81" s="68">
        <f t="shared" si="22"/>
        <v>0</v>
      </c>
      <c r="J81" s="68">
        <f t="shared" si="22"/>
        <v>0</v>
      </c>
      <c r="K81" s="68">
        <f t="shared" si="22"/>
        <v>0</v>
      </c>
      <c r="L81" s="68">
        <f t="shared" si="22"/>
        <v>0</v>
      </c>
      <c r="M81" s="68">
        <f t="shared" si="22"/>
        <v>0</v>
      </c>
      <c r="N81" s="68">
        <f t="shared" si="22"/>
        <v>0</v>
      </c>
      <c r="O81" s="144">
        <f t="shared" si="19"/>
        <v>0</v>
      </c>
      <c r="P81" s="6"/>
      <c r="Q81" s="6"/>
      <c r="R81" s="6"/>
      <c r="S81" s="6"/>
      <c r="V81">
        <v>60</v>
      </c>
      <c r="W81" s="70">
        <v>2.9</v>
      </c>
      <c r="X81" s="70">
        <f t="shared" si="20"/>
        <v>3.25</v>
      </c>
      <c r="Y81" s="70">
        <v>3.6</v>
      </c>
      <c r="Z81" s="70">
        <f t="shared" si="21"/>
        <v>3.8499999999999996</v>
      </c>
      <c r="AA81" s="71">
        <v>4.0999999999999996</v>
      </c>
    </row>
    <row r="82" spans="1:27" x14ac:dyDescent="0.25">
      <c r="A82" s="83"/>
      <c r="B82" s="150"/>
      <c r="C82" s="150"/>
      <c r="D82" s="150"/>
      <c r="E82" s="150"/>
      <c r="F82" s="150"/>
      <c r="G82" s="150"/>
      <c r="H82" s="76"/>
      <c r="I82" s="68">
        <f t="shared" si="22"/>
        <v>0</v>
      </c>
      <c r="J82" s="68">
        <f t="shared" si="22"/>
        <v>0</v>
      </c>
      <c r="K82" s="68">
        <f t="shared" si="22"/>
        <v>0</v>
      </c>
      <c r="L82" s="68">
        <f t="shared" si="22"/>
        <v>0</v>
      </c>
      <c r="M82" s="68">
        <f t="shared" si="22"/>
        <v>0</v>
      </c>
      <c r="N82" s="68">
        <f t="shared" si="22"/>
        <v>0</v>
      </c>
      <c r="O82" s="144">
        <f t="shared" si="19"/>
        <v>0</v>
      </c>
      <c r="P82" s="6"/>
      <c r="Q82" s="6"/>
      <c r="R82" s="6"/>
      <c r="S82" s="6"/>
      <c r="V82">
        <v>62</v>
      </c>
      <c r="W82" s="70">
        <v>3.1</v>
      </c>
      <c r="X82" s="70">
        <f t="shared" si="20"/>
        <v>3.4750000000000001</v>
      </c>
      <c r="Y82" s="70">
        <v>3.85</v>
      </c>
      <c r="Z82" s="70">
        <f t="shared" si="21"/>
        <v>4.125</v>
      </c>
      <c r="AA82" s="71">
        <v>4.4000000000000004</v>
      </c>
    </row>
    <row r="83" spans="1:27" x14ac:dyDescent="0.25">
      <c r="A83" s="83"/>
      <c r="B83" s="150"/>
      <c r="C83" s="150"/>
      <c r="D83" s="150"/>
      <c r="E83" s="150"/>
      <c r="F83" s="150"/>
      <c r="G83" s="150"/>
      <c r="H83" s="76"/>
      <c r="I83" s="68">
        <f t="shared" si="22"/>
        <v>0</v>
      </c>
      <c r="J83" s="68">
        <f t="shared" si="22"/>
        <v>0</v>
      </c>
      <c r="K83" s="68">
        <f t="shared" si="22"/>
        <v>0</v>
      </c>
      <c r="L83" s="68">
        <f t="shared" si="22"/>
        <v>0</v>
      </c>
      <c r="M83" s="68">
        <f t="shared" si="22"/>
        <v>0</v>
      </c>
      <c r="N83" s="68">
        <f t="shared" si="22"/>
        <v>0</v>
      </c>
      <c r="O83" s="144">
        <f t="shared" si="19"/>
        <v>0</v>
      </c>
      <c r="P83" s="6"/>
      <c r="Q83" s="6"/>
      <c r="R83" s="6"/>
      <c r="S83" s="6"/>
      <c r="V83">
        <v>64</v>
      </c>
      <c r="W83" s="70">
        <v>3.3</v>
      </c>
      <c r="X83" s="70">
        <f t="shared" si="20"/>
        <v>3.7250000000000001</v>
      </c>
      <c r="Y83" s="70">
        <v>4.1500000000000004</v>
      </c>
      <c r="Z83" s="70">
        <f t="shared" si="21"/>
        <v>4.4250000000000007</v>
      </c>
      <c r="AA83" s="71">
        <v>4.7</v>
      </c>
    </row>
    <row r="84" spans="1:27" x14ac:dyDescent="0.25">
      <c r="A84" s="83"/>
      <c r="B84" s="150"/>
      <c r="C84" s="150"/>
      <c r="D84" s="150"/>
      <c r="E84" s="150"/>
      <c r="F84" s="150"/>
      <c r="G84" s="150"/>
      <c r="H84" s="76"/>
      <c r="I84" s="68">
        <f t="shared" si="22"/>
        <v>0</v>
      </c>
      <c r="J84" s="68">
        <f t="shared" si="22"/>
        <v>0</v>
      </c>
      <c r="K84" s="68">
        <f t="shared" si="22"/>
        <v>0</v>
      </c>
      <c r="L84" s="68">
        <f t="shared" si="22"/>
        <v>0</v>
      </c>
      <c r="M84" s="68">
        <f t="shared" si="22"/>
        <v>0</v>
      </c>
      <c r="N84" s="68">
        <f t="shared" si="22"/>
        <v>0</v>
      </c>
      <c r="O84" s="144">
        <f t="shared" si="19"/>
        <v>0</v>
      </c>
      <c r="P84" s="6"/>
      <c r="Q84" s="6"/>
      <c r="R84" s="6"/>
      <c r="S84" s="6"/>
      <c r="V84">
        <v>66</v>
      </c>
      <c r="W84" s="70">
        <v>3.55</v>
      </c>
      <c r="X84" s="70">
        <f t="shared" si="20"/>
        <v>4</v>
      </c>
      <c r="Y84" s="70">
        <v>4.45</v>
      </c>
      <c r="Z84" s="70">
        <f t="shared" si="21"/>
        <v>4.75</v>
      </c>
      <c r="AA84" s="71">
        <v>5.05</v>
      </c>
    </row>
    <row r="85" spans="1:27" x14ac:dyDescent="0.25">
      <c r="A85" s="83"/>
      <c r="B85" s="150"/>
      <c r="C85" s="150"/>
      <c r="D85" s="150"/>
      <c r="E85" s="150"/>
      <c r="F85" s="150"/>
      <c r="G85" s="150"/>
      <c r="H85" s="76"/>
      <c r="I85" s="68">
        <f t="shared" si="22"/>
        <v>0</v>
      </c>
      <c r="J85" s="68">
        <f t="shared" si="22"/>
        <v>0</v>
      </c>
      <c r="K85" s="68">
        <f t="shared" si="22"/>
        <v>0</v>
      </c>
      <c r="L85" s="68">
        <f t="shared" si="22"/>
        <v>0</v>
      </c>
      <c r="M85" s="68">
        <f t="shared" si="22"/>
        <v>0</v>
      </c>
      <c r="N85" s="68">
        <f t="shared" si="22"/>
        <v>0</v>
      </c>
      <c r="O85" s="144">
        <f t="shared" si="19"/>
        <v>0</v>
      </c>
      <c r="P85" s="6"/>
      <c r="Q85" s="6"/>
      <c r="R85" s="6"/>
      <c r="S85" s="6"/>
      <c r="V85">
        <v>68</v>
      </c>
      <c r="W85" s="70">
        <v>3.8</v>
      </c>
      <c r="X85" s="70">
        <f t="shared" si="20"/>
        <v>4.2750000000000004</v>
      </c>
      <c r="Y85" s="70">
        <v>4.75</v>
      </c>
      <c r="Z85" s="70">
        <f t="shared" si="21"/>
        <v>5.0750000000000002</v>
      </c>
      <c r="AA85" s="71">
        <v>5.4</v>
      </c>
    </row>
    <row r="86" spans="1:27" x14ac:dyDescent="0.25">
      <c r="A86" s="83"/>
      <c r="B86" s="150"/>
      <c r="C86" s="150"/>
      <c r="D86" s="150"/>
      <c r="E86" s="150"/>
      <c r="F86" s="150"/>
      <c r="G86" s="150"/>
      <c r="H86" s="76"/>
      <c r="I86" s="68">
        <f t="shared" si="22"/>
        <v>0</v>
      </c>
      <c r="J86" s="68">
        <f t="shared" si="22"/>
        <v>0</v>
      </c>
      <c r="K86" s="68">
        <f t="shared" si="22"/>
        <v>0</v>
      </c>
      <c r="L86" s="68">
        <f t="shared" si="22"/>
        <v>0</v>
      </c>
      <c r="M86" s="68">
        <f t="shared" si="22"/>
        <v>0</v>
      </c>
      <c r="N86" s="68">
        <f t="shared" si="22"/>
        <v>0</v>
      </c>
      <c r="O86" s="144">
        <f t="shared" si="19"/>
        <v>0</v>
      </c>
      <c r="P86" s="6"/>
      <c r="Q86" s="6"/>
      <c r="R86" s="6"/>
      <c r="S86" s="6"/>
      <c r="V86">
        <v>70</v>
      </c>
      <c r="W86" s="70">
        <v>4.05</v>
      </c>
      <c r="X86" s="70">
        <f t="shared" si="20"/>
        <v>4.55</v>
      </c>
      <c r="Y86" s="70">
        <v>5.05</v>
      </c>
      <c r="Z86" s="70">
        <f t="shared" si="21"/>
        <v>5.4</v>
      </c>
      <c r="AA86" s="71">
        <v>5.75</v>
      </c>
    </row>
    <row r="87" spans="1:27" x14ac:dyDescent="0.25">
      <c r="A87" s="83"/>
      <c r="B87" s="150"/>
      <c r="C87" s="150"/>
      <c r="D87" s="150"/>
      <c r="E87" s="150"/>
      <c r="F87" s="150"/>
      <c r="G87" s="150"/>
      <c r="H87" s="76"/>
      <c r="I87" s="68">
        <f t="shared" si="22"/>
        <v>0</v>
      </c>
      <c r="J87" s="68">
        <f t="shared" si="22"/>
        <v>0</v>
      </c>
      <c r="K87" s="68">
        <f t="shared" si="22"/>
        <v>0</v>
      </c>
      <c r="L87" s="68">
        <f t="shared" si="22"/>
        <v>0</v>
      </c>
      <c r="M87" s="68">
        <f t="shared" si="22"/>
        <v>0</v>
      </c>
      <c r="N87" s="68">
        <f t="shared" si="22"/>
        <v>0</v>
      </c>
      <c r="O87" s="144">
        <f t="shared" si="19"/>
        <v>0</v>
      </c>
      <c r="P87" s="6"/>
      <c r="Q87" s="6"/>
      <c r="R87" s="6"/>
      <c r="S87" s="6"/>
      <c r="V87">
        <v>72</v>
      </c>
      <c r="W87" s="70">
        <v>4.3</v>
      </c>
      <c r="X87" s="70">
        <f t="shared" si="20"/>
        <v>4.8499999999999996</v>
      </c>
      <c r="Y87" s="70">
        <v>5.4</v>
      </c>
      <c r="Z87" s="70">
        <f t="shared" si="21"/>
        <v>5.75</v>
      </c>
      <c r="AA87" s="71">
        <v>6.1</v>
      </c>
    </row>
    <row r="88" spans="1:27" x14ac:dyDescent="0.25">
      <c r="A88" s="83"/>
      <c r="B88" s="150"/>
      <c r="C88" s="150"/>
      <c r="D88" s="150"/>
      <c r="E88" s="150"/>
      <c r="F88" s="150"/>
      <c r="G88" s="150"/>
      <c r="H88" s="76"/>
      <c r="I88" s="68">
        <f t="shared" si="22"/>
        <v>0</v>
      </c>
      <c r="J88" s="68">
        <f t="shared" si="22"/>
        <v>0</v>
      </c>
      <c r="K88" s="68">
        <f t="shared" si="22"/>
        <v>0</v>
      </c>
      <c r="L88" s="68">
        <f t="shared" si="22"/>
        <v>0</v>
      </c>
      <c r="M88" s="68">
        <f t="shared" si="22"/>
        <v>0</v>
      </c>
      <c r="N88" s="68">
        <f t="shared" si="22"/>
        <v>0</v>
      </c>
      <c r="O88" s="144">
        <f t="shared" si="19"/>
        <v>0</v>
      </c>
      <c r="P88" s="6"/>
      <c r="Q88" s="6"/>
      <c r="R88" s="6"/>
      <c r="S88" s="6"/>
      <c r="T88" s="6"/>
      <c r="V88">
        <v>74</v>
      </c>
      <c r="W88" s="70">
        <v>4.55</v>
      </c>
      <c r="X88" s="70">
        <f t="shared" si="20"/>
        <v>5.15</v>
      </c>
      <c r="Y88" s="70">
        <v>5.75</v>
      </c>
      <c r="Z88" s="70">
        <f t="shared" si="21"/>
        <v>6.125</v>
      </c>
      <c r="AA88" s="71">
        <v>6.5</v>
      </c>
    </row>
    <row r="89" spans="1:27" x14ac:dyDescent="0.25">
      <c r="A89" s="83"/>
      <c r="B89" s="150"/>
      <c r="C89" s="150"/>
      <c r="D89" s="150"/>
      <c r="E89" s="150"/>
      <c r="F89" s="150"/>
      <c r="G89" s="150"/>
      <c r="H89" s="76"/>
      <c r="I89" s="68">
        <f t="shared" si="22"/>
        <v>0</v>
      </c>
      <c r="J89" s="68">
        <f t="shared" si="22"/>
        <v>0</v>
      </c>
      <c r="K89" s="68">
        <f t="shared" si="22"/>
        <v>0</v>
      </c>
      <c r="L89" s="68">
        <f t="shared" si="22"/>
        <v>0</v>
      </c>
      <c r="M89" s="68">
        <f t="shared" si="22"/>
        <v>0</v>
      </c>
      <c r="N89" s="68">
        <f t="shared" si="22"/>
        <v>0</v>
      </c>
      <c r="O89" s="144">
        <f t="shared" si="19"/>
        <v>0</v>
      </c>
      <c r="P89" s="6"/>
      <c r="Q89" s="6"/>
      <c r="R89" s="6"/>
      <c r="S89" s="6"/>
      <c r="T89" s="6"/>
      <c r="V89">
        <v>76</v>
      </c>
      <c r="W89" s="70">
        <v>4.8</v>
      </c>
      <c r="X89" s="70">
        <f t="shared" si="20"/>
        <v>5.4499999999999993</v>
      </c>
      <c r="Y89" s="70">
        <v>6.1</v>
      </c>
      <c r="Z89" s="70">
        <f t="shared" si="21"/>
        <v>6.5</v>
      </c>
      <c r="AA89" s="71">
        <v>6.9</v>
      </c>
    </row>
    <row r="90" spans="1:27" x14ac:dyDescent="0.25">
      <c r="A90" s="89"/>
      <c r="B90" s="157"/>
      <c r="C90" s="157"/>
      <c r="D90" s="157"/>
      <c r="E90" s="157"/>
      <c r="F90" s="157"/>
      <c r="G90" s="157"/>
      <c r="H90" s="76"/>
      <c r="I90" s="68">
        <f t="shared" si="22"/>
        <v>0</v>
      </c>
      <c r="J90" s="68">
        <f t="shared" si="22"/>
        <v>0</v>
      </c>
      <c r="K90" s="68">
        <f t="shared" si="22"/>
        <v>0</v>
      </c>
      <c r="L90" s="68">
        <f t="shared" si="22"/>
        <v>0</v>
      </c>
      <c r="M90" s="68">
        <f t="shared" si="22"/>
        <v>0</v>
      </c>
      <c r="N90" s="68">
        <f t="shared" si="22"/>
        <v>0</v>
      </c>
      <c r="O90" s="144">
        <f t="shared" si="19"/>
        <v>0</v>
      </c>
      <c r="P90" s="6"/>
      <c r="Q90" s="6"/>
      <c r="R90" s="6"/>
      <c r="S90" s="6"/>
      <c r="T90" s="6"/>
      <c r="V90">
        <v>78</v>
      </c>
      <c r="W90" s="84">
        <v>5.05</v>
      </c>
      <c r="X90" s="84">
        <f t="shared" si="20"/>
        <v>5.75</v>
      </c>
      <c r="Y90" s="84">
        <v>6.45</v>
      </c>
      <c r="Z90" s="84">
        <f t="shared" si="21"/>
        <v>6.875</v>
      </c>
      <c r="AA90" s="85">
        <v>7.3</v>
      </c>
    </row>
    <row r="91" spans="1:27" x14ac:dyDescent="0.25">
      <c r="A91" s="83"/>
      <c r="B91" s="150"/>
      <c r="C91" s="150"/>
      <c r="D91" s="150"/>
      <c r="E91" s="150"/>
      <c r="F91" s="150"/>
      <c r="G91" s="150"/>
      <c r="H91" s="158"/>
      <c r="I91" s="68">
        <f t="shared" si="22"/>
        <v>0</v>
      </c>
      <c r="J91" s="68">
        <f t="shared" si="22"/>
        <v>0</v>
      </c>
      <c r="K91" s="68">
        <f t="shared" si="22"/>
        <v>0</v>
      </c>
      <c r="L91" s="68">
        <f t="shared" si="22"/>
        <v>0</v>
      </c>
      <c r="M91" s="68">
        <f t="shared" si="22"/>
        <v>0</v>
      </c>
      <c r="N91" s="68">
        <f t="shared" si="22"/>
        <v>0</v>
      </c>
      <c r="O91" s="144">
        <f t="shared" si="19"/>
        <v>0</v>
      </c>
      <c r="P91" s="6"/>
      <c r="Q91" s="6"/>
      <c r="R91" s="6"/>
      <c r="S91" s="6"/>
      <c r="T91" s="6"/>
      <c r="V91">
        <v>80</v>
      </c>
      <c r="W91" s="70">
        <v>5.3</v>
      </c>
      <c r="X91" s="70">
        <f t="shared" si="20"/>
        <v>6.05</v>
      </c>
      <c r="Y91" s="70">
        <v>6.8</v>
      </c>
      <c r="Z91" s="70">
        <f t="shared" si="21"/>
        <v>7.25</v>
      </c>
      <c r="AA91" s="71">
        <v>7.7</v>
      </c>
    </row>
    <row r="92" spans="1:27" ht="5.25" customHeight="1" thickBot="1" x14ac:dyDescent="0.3">
      <c r="A92" s="159"/>
      <c r="B92" s="59"/>
      <c r="C92" s="59"/>
      <c r="D92" s="59"/>
      <c r="E92" s="59"/>
      <c r="F92" s="59"/>
      <c r="G92" s="59"/>
      <c r="H92" s="160"/>
      <c r="I92" s="161"/>
      <c r="J92" s="162"/>
      <c r="K92" s="162"/>
      <c r="L92" s="162"/>
      <c r="M92" s="162"/>
      <c r="N92" s="162"/>
      <c r="O92" s="163"/>
      <c r="P92" s="6"/>
      <c r="Q92" s="6"/>
      <c r="R92" s="6"/>
      <c r="S92" s="6"/>
      <c r="T92" s="6"/>
      <c r="W92" s="164"/>
      <c r="X92" s="164"/>
      <c r="Y92" s="164"/>
      <c r="Z92" s="164"/>
      <c r="AA92" s="165"/>
    </row>
    <row r="93" spans="1:27" x14ac:dyDescent="0.25">
      <c r="A93" s="61" t="s">
        <v>38</v>
      </c>
      <c r="B93" s="166">
        <f t="shared" ref="B93:G93" si="23">SUM(B64:B91)</f>
        <v>87</v>
      </c>
      <c r="C93" s="166">
        <f t="shared" si="23"/>
        <v>0</v>
      </c>
      <c r="D93" s="166">
        <f t="shared" si="23"/>
        <v>7</v>
      </c>
      <c r="E93" s="166">
        <f t="shared" si="23"/>
        <v>0</v>
      </c>
      <c r="F93" s="166">
        <f t="shared" si="23"/>
        <v>0</v>
      </c>
      <c r="G93" s="166">
        <f t="shared" si="23"/>
        <v>0</v>
      </c>
      <c r="H93" s="167" t="s">
        <v>39</v>
      </c>
      <c r="I93" s="120">
        <f t="shared" ref="I93:N93" si="24">SUM(I64:I92)</f>
        <v>240.17699999999999</v>
      </c>
      <c r="J93" s="120">
        <f t="shared" si="24"/>
        <v>0</v>
      </c>
      <c r="K93" s="120">
        <f t="shared" si="24"/>
        <v>16.161000000000001</v>
      </c>
      <c r="L93" s="120">
        <f t="shared" si="24"/>
        <v>0</v>
      </c>
      <c r="M93" s="120">
        <f t="shared" si="24"/>
        <v>0</v>
      </c>
      <c r="N93" s="120">
        <f t="shared" si="24"/>
        <v>0</v>
      </c>
      <c r="O93" s="21" t="s">
        <v>40</v>
      </c>
      <c r="P93" s="168">
        <f>(I93+N93)/(B93+F93)</f>
        <v>2.7606551724137929</v>
      </c>
      <c r="Q93" s="168"/>
      <c r="R93" s="168"/>
      <c r="S93" s="168"/>
      <c r="T93" s="123"/>
    </row>
    <row r="94" spans="1:27" ht="14.4" thickBot="1" x14ac:dyDescent="0.3">
      <c r="A94" s="61" t="s">
        <v>41</v>
      </c>
      <c r="B94" s="169">
        <f t="shared" ref="B94:G94" si="25">SUM(B57:B61)</f>
        <v>18</v>
      </c>
      <c r="C94" s="169">
        <f t="shared" si="25"/>
        <v>0</v>
      </c>
      <c r="D94" s="169">
        <f t="shared" si="25"/>
        <v>2</v>
      </c>
      <c r="E94" s="169">
        <f t="shared" si="25"/>
        <v>0</v>
      </c>
      <c r="F94" s="169">
        <f t="shared" si="25"/>
        <v>0</v>
      </c>
      <c r="G94" s="169">
        <f t="shared" si="25"/>
        <v>0</v>
      </c>
      <c r="H94" s="114" t="s">
        <v>42</v>
      </c>
      <c r="I94" s="116">
        <f t="shared" ref="I94:N94" si="26">SUM(I57:I61)</f>
        <v>7.6040000000000001</v>
      </c>
      <c r="J94" s="116">
        <f t="shared" si="26"/>
        <v>0</v>
      </c>
      <c r="K94" s="116">
        <f t="shared" si="26"/>
        <v>0.83499999999999996</v>
      </c>
      <c r="L94" s="116">
        <f t="shared" si="26"/>
        <v>0</v>
      </c>
      <c r="M94" s="116">
        <f t="shared" si="26"/>
        <v>0</v>
      </c>
      <c r="N94" s="116">
        <f t="shared" si="26"/>
        <v>0</v>
      </c>
      <c r="O94" s="6" t="s">
        <v>40</v>
      </c>
      <c r="P94" s="168"/>
      <c r="Q94" s="168"/>
      <c r="R94" s="168"/>
      <c r="S94" s="168"/>
      <c r="T94" s="123"/>
    </row>
    <row r="95" spans="1:27" ht="14.4" thickBot="1" x14ac:dyDescent="0.3">
      <c r="A95" s="61" t="s">
        <v>43</v>
      </c>
      <c r="B95" s="126">
        <f t="shared" ref="B95:G95" si="27">SUM(B93:B94)</f>
        <v>105</v>
      </c>
      <c r="C95" s="126">
        <f t="shared" si="27"/>
        <v>0</v>
      </c>
      <c r="D95" s="126">
        <f t="shared" si="27"/>
        <v>9</v>
      </c>
      <c r="E95" s="126">
        <f t="shared" si="27"/>
        <v>0</v>
      </c>
      <c r="F95" s="126">
        <f t="shared" si="27"/>
        <v>0</v>
      </c>
      <c r="G95" s="126">
        <f t="shared" si="27"/>
        <v>0</v>
      </c>
      <c r="H95" s="114"/>
      <c r="I95" s="126">
        <f t="shared" ref="I95:N95" si="28">SUM(I93:I94)</f>
        <v>247.78100000000001</v>
      </c>
      <c r="J95" s="126">
        <f t="shared" si="28"/>
        <v>0</v>
      </c>
      <c r="K95" s="126">
        <f t="shared" si="28"/>
        <v>16.996000000000002</v>
      </c>
      <c r="L95" s="126">
        <f t="shared" si="28"/>
        <v>0</v>
      </c>
      <c r="M95" s="126">
        <f t="shared" si="28"/>
        <v>0</v>
      </c>
      <c r="N95" s="126">
        <f t="shared" si="28"/>
        <v>0</v>
      </c>
      <c r="O95" s="6"/>
      <c r="P95" s="168"/>
      <c r="Q95" s="168"/>
      <c r="R95" s="168"/>
      <c r="S95" s="168"/>
      <c r="T95" s="123"/>
    </row>
    <row r="96" spans="1:27" ht="14.4" thickBot="1" x14ac:dyDescent="0.3">
      <c r="A96" s="61" t="s">
        <v>43</v>
      </c>
      <c r="B96" s="170">
        <f>SUM(B95:G95)</f>
        <v>114</v>
      </c>
      <c r="C96" s="171"/>
      <c r="D96" s="171"/>
      <c r="E96" s="171"/>
      <c r="F96" s="171"/>
      <c r="G96" s="172"/>
      <c r="H96" s="114" t="s">
        <v>45</v>
      </c>
      <c r="I96" s="170">
        <f>SUM(I95:N95)</f>
        <v>264.77699999999999</v>
      </c>
      <c r="J96" s="173"/>
      <c r="K96" s="173"/>
      <c r="L96" s="173"/>
      <c r="M96" s="173"/>
      <c r="N96" s="174"/>
      <c r="O96" s="6" t="s">
        <v>40</v>
      </c>
      <c r="P96" s="168">
        <f>I96/B96</f>
        <v>2.3226052631578948</v>
      </c>
      <c r="Q96" s="168"/>
      <c r="R96" s="168"/>
      <c r="S96" s="168"/>
      <c r="T96" s="123"/>
    </row>
    <row r="97" spans="1:20" ht="6" customHeight="1" thickBot="1" x14ac:dyDescent="0.3">
      <c r="I97" s="175"/>
      <c r="J97" s="175"/>
      <c r="K97" s="175"/>
      <c r="L97" s="175"/>
      <c r="M97" s="175"/>
      <c r="N97" s="175"/>
      <c r="O97" s="6"/>
      <c r="P97" s="125"/>
      <c r="Q97" s="125"/>
      <c r="R97" s="125"/>
      <c r="S97" s="125"/>
    </row>
    <row r="98" spans="1:20" ht="14.4" thickBot="1" x14ac:dyDescent="0.3">
      <c r="A98" s="61" t="s">
        <v>58</v>
      </c>
      <c r="B98" s="176">
        <f>B50+B96</f>
        <v>115</v>
      </c>
      <c r="C98" s="129"/>
      <c r="D98" s="129"/>
      <c r="E98" s="129"/>
      <c r="F98" s="129"/>
      <c r="G98" s="129"/>
      <c r="H98" s="138" t="s">
        <v>59</v>
      </c>
      <c r="I98" s="128">
        <f>I50+I96</f>
        <v>264.92699999999996</v>
      </c>
      <c r="J98" s="177"/>
      <c r="K98" s="177"/>
      <c r="L98" s="177"/>
      <c r="M98" s="177"/>
      <c r="N98" s="178"/>
      <c r="O98" s="6" t="s">
        <v>40</v>
      </c>
      <c r="P98" s="168">
        <f>I98/B98</f>
        <v>2.3037130434782607</v>
      </c>
      <c r="Q98" s="168"/>
      <c r="R98" s="168"/>
      <c r="S98" s="168"/>
      <c r="T98" s="123"/>
    </row>
    <row r="99" spans="1:20" ht="13.5" customHeight="1" thickBot="1" x14ac:dyDescent="0.3">
      <c r="A99" s="61" t="s">
        <v>46</v>
      </c>
      <c r="B99" s="131">
        <f t="shared" ref="B99:G99" si="29">100/$B98*B95</f>
        <v>91.304347826086953</v>
      </c>
      <c r="C99" s="132">
        <f t="shared" si="29"/>
        <v>0</v>
      </c>
      <c r="D99" s="132">
        <f t="shared" si="29"/>
        <v>7.8260869565217392</v>
      </c>
      <c r="E99" s="132">
        <f t="shared" si="29"/>
        <v>0</v>
      </c>
      <c r="F99" s="132">
        <f t="shared" si="29"/>
        <v>0</v>
      </c>
      <c r="G99" s="133">
        <f t="shared" si="29"/>
        <v>0</v>
      </c>
      <c r="H99" s="134" t="s">
        <v>47</v>
      </c>
      <c r="I99" s="131">
        <f t="shared" ref="I99:N99" si="30">100/$I98*I95</f>
        <v>93.528028475768807</v>
      </c>
      <c r="J99" s="132">
        <f t="shared" si="30"/>
        <v>0</v>
      </c>
      <c r="K99" s="132">
        <f t="shared" si="30"/>
        <v>6.4153521536121287</v>
      </c>
      <c r="L99" s="132">
        <f t="shared" si="30"/>
        <v>0</v>
      </c>
      <c r="M99" s="132">
        <f t="shared" si="30"/>
        <v>0</v>
      </c>
      <c r="N99" s="133">
        <f t="shared" si="30"/>
        <v>0</v>
      </c>
    </row>
    <row r="100" spans="1:20" x14ac:dyDescent="0.25">
      <c r="B100" s="179"/>
      <c r="C100" s="179"/>
      <c r="D100" s="179"/>
      <c r="E100" s="179"/>
    </row>
    <row r="101" spans="1:20" x14ac:dyDescent="0.25">
      <c r="B101" s="179"/>
      <c r="C101" s="179"/>
      <c r="D101" s="179"/>
      <c r="E101" s="179"/>
    </row>
    <row r="102" spans="1:20" x14ac:dyDescent="0.25">
      <c r="B102" s="179"/>
      <c r="C102" s="179"/>
      <c r="D102" s="179"/>
      <c r="E102" s="179"/>
    </row>
    <row r="103" spans="1:20" ht="14.4" thickBot="1" x14ac:dyDescent="0.3">
      <c r="B103" s="179"/>
      <c r="C103" s="179"/>
      <c r="D103" s="179"/>
      <c r="E103" s="179"/>
    </row>
    <row r="104" spans="1:20" x14ac:dyDescent="0.25">
      <c r="B104" s="180"/>
      <c r="C104" s="181" t="s">
        <v>60</v>
      </c>
      <c r="D104" s="181"/>
      <c r="E104" s="182"/>
    </row>
    <row r="105" spans="1:20" x14ac:dyDescent="0.25">
      <c r="B105" s="183"/>
      <c r="C105" s="184" t="s">
        <v>61</v>
      </c>
      <c r="D105" s="184" t="s">
        <v>62</v>
      </c>
      <c r="E105" s="185"/>
    </row>
    <row r="106" spans="1:20" x14ac:dyDescent="0.25">
      <c r="B106" s="183" t="str">
        <f>B9</f>
        <v>Ep</v>
      </c>
      <c r="C106" s="186">
        <f>B51</f>
        <v>0</v>
      </c>
      <c r="D106" s="186">
        <f>I51</f>
        <v>0</v>
      </c>
      <c r="E106" s="185"/>
    </row>
    <row r="107" spans="1:20" x14ac:dyDescent="0.25">
      <c r="B107" s="183" t="str">
        <f>C9</f>
        <v>Sa</v>
      </c>
      <c r="C107" s="186">
        <f>C51</f>
        <v>0.86956521739130432</v>
      </c>
      <c r="D107" s="186">
        <f>J51</f>
        <v>5.6619370619076202E-2</v>
      </c>
      <c r="E107" s="185"/>
    </row>
    <row r="108" spans="1:20" x14ac:dyDescent="0.25">
      <c r="B108" s="183" t="str">
        <f>D9</f>
        <v>Aut. R.</v>
      </c>
      <c r="C108" s="186">
        <f>D51</f>
        <v>0</v>
      </c>
      <c r="D108" s="186">
        <f>K51</f>
        <v>0</v>
      </c>
      <c r="E108" s="185"/>
    </row>
    <row r="109" spans="1:20" x14ac:dyDescent="0.25">
      <c r="B109" s="183">
        <f>E9</f>
        <v>0</v>
      </c>
      <c r="C109" s="186">
        <f>E51</f>
        <v>0</v>
      </c>
      <c r="D109" s="186">
        <f>L51</f>
        <v>0</v>
      </c>
      <c r="E109" s="185"/>
    </row>
    <row r="110" spans="1:20" x14ac:dyDescent="0.25">
      <c r="B110" s="183">
        <f>F9</f>
        <v>0</v>
      </c>
      <c r="C110" s="186">
        <f>F51</f>
        <v>0</v>
      </c>
      <c r="D110" s="186">
        <f>M51</f>
        <v>0</v>
      </c>
      <c r="E110" s="185"/>
    </row>
    <row r="111" spans="1:20" x14ac:dyDescent="0.25">
      <c r="B111" s="183">
        <f>G9</f>
        <v>0</v>
      </c>
      <c r="C111" s="186">
        <f>G51</f>
        <v>0</v>
      </c>
      <c r="D111" s="186">
        <f>N51</f>
        <v>0</v>
      </c>
      <c r="E111" s="185"/>
    </row>
    <row r="112" spans="1:20" x14ac:dyDescent="0.25">
      <c r="B112" s="183" t="str">
        <f>B55</f>
        <v>Hê</v>
      </c>
      <c r="C112" s="186">
        <f>B99</f>
        <v>91.304347826086953</v>
      </c>
      <c r="D112" s="186">
        <f>I99</f>
        <v>93.528028475768807</v>
      </c>
      <c r="E112" s="185"/>
    </row>
    <row r="113" spans="2:5" x14ac:dyDescent="0.25">
      <c r="B113" s="183" t="str">
        <f>C55</f>
        <v>Ers</v>
      </c>
      <c r="C113" s="186">
        <f>C99</f>
        <v>0</v>
      </c>
      <c r="D113" s="186">
        <f>J99</f>
        <v>0</v>
      </c>
      <c r="E113" s="185"/>
    </row>
    <row r="114" spans="2:5" x14ac:dyDescent="0.25">
      <c r="B114" s="183" t="str">
        <f>D55</f>
        <v>Aut.f</v>
      </c>
      <c r="C114" s="186">
        <f>D99</f>
        <v>7.8260869565217392</v>
      </c>
      <c r="D114" s="186">
        <f>K99</f>
        <v>6.4153521536121287</v>
      </c>
      <c r="E114" s="185"/>
    </row>
    <row r="115" spans="2:5" x14ac:dyDescent="0.25">
      <c r="B115" s="183">
        <f>E55</f>
        <v>0</v>
      </c>
      <c r="C115" s="186">
        <f>E99</f>
        <v>0</v>
      </c>
      <c r="D115" s="186">
        <f>L99</f>
        <v>0</v>
      </c>
      <c r="E115" s="185"/>
    </row>
    <row r="116" spans="2:5" x14ac:dyDescent="0.25">
      <c r="B116" s="183">
        <f>F55</f>
        <v>0</v>
      </c>
      <c r="C116" s="186">
        <f>F99</f>
        <v>0</v>
      </c>
      <c r="D116" s="186">
        <f>M99</f>
        <v>0</v>
      </c>
      <c r="E116" s="185"/>
    </row>
    <row r="117" spans="2:5" x14ac:dyDescent="0.25">
      <c r="B117" s="183">
        <f>G55</f>
        <v>0</v>
      </c>
      <c r="C117" s="186">
        <f>G99</f>
        <v>0</v>
      </c>
      <c r="D117" s="186">
        <f>N99</f>
        <v>0</v>
      </c>
      <c r="E117" s="185"/>
    </row>
    <row r="118" spans="2:5" ht="14.4" thickBot="1" x14ac:dyDescent="0.3">
      <c r="B118" s="183"/>
      <c r="C118" s="187">
        <f>SUM(C106:C117)</f>
        <v>99.999999999999986</v>
      </c>
      <c r="D118" s="187">
        <f>SUM(D106:D117)</f>
        <v>100.00000000000001</v>
      </c>
      <c r="E118" s="185"/>
    </row>
    <row r="119" spans="2:5" ht="15" thickTop="1" thickBot="1" x14ac:dyDescent="0.3">
      <c r="B119" s="188"/>
      <c r="C119" s="160"/>
      <c r="D119" s="160"/>
      <c r="E119" s="189"/>
    </row>
  </sheetData>
  <mergeCells count="17">
    <mergeCell ref="B96:G96"/>
    <mergeCell ref="I96:N96"/>
    <mergeCell ref="B98:G98"/>
    <mergeCell ref="I98:N98"/>
    <mergeCell ref="C104:D104"/>
    <mergeCell ref="B50:G50"/>
    <mergeCell ref="I50:N50"/>
    <mergeCell ref="B54:G54"/>
    <mergeCell ref="I54:N54"/>
    <mergeCell ref="W54:AA54"/>
    <mergeCell ref="AC54:AG54"/>
    <mergeCell ref="K3:L3"/>
    <mergeCell ref="B8:G8"/>
    <mergeCell ref="I8:N8"/>
    <mergeCell ref="W8:AA8"/>
    <mergeCell ref="AC8:AG8"/>
    <mergeCell ref="AI8:AM8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Gigon Miguel, WEU-AWN-WABJ</dc:creator>
  <dc:description>V01-2020-02-06</dc:description>
  <cp:lastModifiedBy>Gigon Miguel, WEU-AWN-WABJ</cp:lastModifiedBy>
  <cp:lastPrinted>2019-08-22T15:52:57Z</cp:lastPrinted>
  <dcterms:created xsi:type="dcterms:W3CDTF">2017-01-27T10:03:10Z</dcterms:created>
  <dcterms:modified xsi:type="dcterms:W3CDTF">2024-08-15T12:59:53Z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4fdd986-87d9-48c6-acda-407b1ab5fef0_Enabled">
    <vt:lpwstr>true</vt:lpwstr>
  </property>
  <property fmtid="{D5CDD505-2E9C-101B-9397-08002B2CF9AE}" pid="3" name="MSIP_Label_74fdd986-87d9-48c6-acda-407b1ab5fef0_SetDate">
    <vt:lpwstr>2024-08-15T12:59:20Z</vt:lpwstr>
  </property>
  <property fmtid="{D5CDD505-2E9C-101B-9397-08002B2CF9AE}" pid="4" name="MSIP_Label_74fdd986-87d9-48c6-acda-407b1ab5fef0_Method">
    <vt:lpwstr>Standard</vt:lpwstr>
  </property>
  <property fmtid="{D5CDD505-2E9C-101B-9397-08002B2CF9AE}" pid="5" name="MSIP_Label_74fdd986-87d9-48c6-acda-407b1ab5fef0_Name">
    <vt:lpwstr>NICHT KLASSIFIZIERT</vt:lpwstr>
  </property>
  <property fmtid="{D5CDD505-2E9C-101B-9397-08002B2CF9AE}" pid="6" name="MSIP_Label_74fdd986-87d9-48c6-acda-407b1ab5fef0_SiteId">
    <vt:lpwstr>cb96f99a-a111-42d7-9f65-e111197ba4bb</vt:lpwstr>
  </property>
  <property fmtid="{D5CDD505-2E9C-101B-9397-08002B2CF9AE}" pid="7" name="MSIP_Label_74fdd986-87d9-48c6-acda-407b1ab5fef0_ActionId">
    <vt:lpwstr>ba29b1af-8b18-4061-9261-b380eecb3338</vt:lpwstr>
  </property>
  <property fmtid="{D5CDD505-2E9C-101B-9397-08002B2CF9AE}" pid="8" name="MSIP_Label_74fdd986-87d9-48c6-acda-407b1ab5fef0_ContentBits">
    <vt:lpwstr>0</vt:lpwstr>
  </property>
</Properties>
</file>