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<sst xmlns="http://schemas.openxmlformats.org/spreadsheetml/2006/main" count="154" uniqueCount="51">
  <si>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</si>
  <si>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</si>
  <si>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Torn – Poschiavo (Vollkluppierung 2022)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</si>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</sst>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44816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0.93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0.19</v>
      </c>
      <c r="C9" s="9" t="n">
        <v>48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</v>
      </c>
      <c r="C10" s="10" t="n">
        <v>31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 t="n">
        <v>1</v>
      </c>
    </row>
    <row r="11" customFormat="false" ht="15.75" hidden="false" customHeight="false" outlineLevel="0" collapsed="false">
      <c r="A11" s="10" t="n">
        <v>26</v>
      </c>
      <c r="B11" s="10" t="n">
        <v>0.46</v>
      </c>
      <c r="C11" s="10" t="n">
        <v>21</v>
      </c>
      <c r="D11" s="10"/>
      <c r="E11" s="10" t="n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0.66</v>
      </c>
      <c r="C12" s="10" t="n">
        <v>29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0.89</v>
      </c>
      <c r="C13" s="10" t="n">
        <v>15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1.15</v>
      </c>
      <c r="C14" s="10" t="n">
        <v>12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1.44</v>
      </c>
      <c r="C15" s="10" t="n">
        <v>18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1.76</v>
      </c>
      <c r="C16" s="10" t="n">
        <v>16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2.1</v>
      </c>
      <c r="C17" s="10" t="n">
        <v>26</v>
      </c>
      <c r="D17" s="10"/>
      <c r="E17" s="10" t="n">
        <v>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2.46</v>
      </c>
      <c r="C18" s="10" t="n">
        <v>24</v>
      </c>
      <c r="D18" s="10"/>
      <c r="E18" s="10" t="n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2.83</v>
      </c>
      <c r="C19" s="10" t="n">
        <v>17</v>
      </c>
      <c r="D19" s="10"/>
      <c r="E19" s="10" t="n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3.21</v>
      </c>
      <c r="C20" s="10" t="n">
        <v>15</v>
      </c>
      <c r="D20" s="10"/>
      <c r="E20" s="10" t="n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3.6</v>
      </c>
      <c r="C21" s="10" t="n">
        <v>8</v>
      </c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</v>
      </c>
      <c r="C22" s="10" t="n">
        <v>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4.41</v>
      </c>
      <c r="C23" s="10" t="n">
        <v>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4.83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5.26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5.71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6.19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6.7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285</v>
      </c>
      <c r="D54" s="1" t="n">
        <f aca="false">SUM(D9:D51)</f>
        <v>0</v>
      </c>
      <c r="E54" s="1" t="n">
        <f aca="false">SUM(E9:E51)</f>
        <v>8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1</v>
      </c>
      <c r="T54" s="3" t="n">
        <f aca="false">SUM(C54:S54)</f>
        <v>294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306.5</v>
      </c>
      <c r="D55" s="16" t="n">
        <f aca="false">ROUND(D54/$B$6, 1)</f>
        <v>0</v>
      </c>
      <c r="E55" s="16" t="n">
        <f aca="false">ROUND(E54/$B$6, 1)</f>
        <v>8.6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1.1</v>
      </c>
      <c r="T55" s="17" t="n">
        <f aca="false">ROUND(SUM(C55:S55),0)</f>
        <v>316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37.81</v>
      </c>
      <c r="D56" s="18" t="n">
        <f aca="false">ROUND('Berechnungen Grundflaeche'!D53, 2)</f>
        <v>0</v>
      </c>
      <c r="E56" s="18" t="n">
        <f aca="false">ROUND('Berechnungen Grundflaeche'!E53, 2)</f>
        <v>1.73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0.04</v>
      </c>
      <c r="T56" s="19" t="n">
        <f aca="false">ROUND('Berechnungen Grundflaeche'!T53,1)</f>
        <v>39.6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40.66</v>
      </c>
      <c r="D57" s="18" t="n">
        <f aca="false">ROUND('Berechnungen Grundflaeche'!D54, 2)</f>
        <v>0</v>
      </c>
      <c r="E57" s="18" t="n">
        <f aca="false">ROUND('Berechnungen Grundflaeche'!E54, 2)</f>
        <v>1.86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0.04</v>
      </c>
      <c r="T57" s="19" t="n">
        <f aca="false">ROUND('Berechnungen Grundflaeche'!T54, 1)</f>
        <v>42.6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96</v>
      </c>
      <c r="D58" s="20" t="n">
        <f aca="false">ROUND(100 * 'Berechnungen Grundflaeche'!D55,0)</f>
        <v>0</v>
      </c>
      <c r="E58" s="20" t="n">
        <f aca="false">ROUND(100 * 'Berechnungen Grundflaeche'!E55,0)</f>
        <v>4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388</v>
      </c>
      <c r="D59" s="22" t="n">
        <f aca="false">ROUND('Berechnungen Vorrat'!D53, 1)</f>
        <v>0</v>
      </c>
      <c r="E59" s="22" t="n">
        <f aca="false">ROUND('Berechnungen Vorrat'!E53, 1)</f>
        <v>18.2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0.3</v>
      </c>
      <c r="T59" s="23" t="n">
        <f aca="false">ROUND('Berechnungen Vorrat'!T53, 0)</f>
        <v>406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417.2</v>
      </c>
      <c r="D60" s="22" t="n">
        <f aca="false">ROUND('Berechnungen Vorrat'!D54, 1)</f>
        <v>0</v>
      </c>
      <c r="E60" s="22" t="n">
        <f aca="false">ROUND('Berechnungen Vorrat'!E54, 1)</f>
        <v>19.5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0.3</v>
      </c>
      <c r="T60" s="23" t="n">
        <f aca="false">ROUND('Berechnungen Vorrat'!T54, 0)</f>
        <v>437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95</v>
      </c>
      <c r="D61" s="20" t="n">
        <f aca="false">ROUND(100 * 'Berechnungen Vorrat'!D55, 0)</f>
        <v>0</v>
      </c>
      <c r="E61" s="20" t="n">
        <f aca="false">ROUND(100 * 'Berechnungen Vorrat'!E55, 0)</f>
        <v>4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Kluppierungsprotokoll!C9/$B$6</f>
        <v>51.6129032258065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Kluppierungsprotokoll!C10/$B$6</f>
        <v>33.3333333333333</v>
      </c>
      <c r="D10" s="10" t="n">
        <f aca="false">Kluppierungsprotokoll!D10/$B$6</f>
        <v>0</v>
      </c>
      <c r="E10" s="10" t="n">
        <f aca="false">Kluppierungsprotokoll!E10/$B$6</f>
        <v>1.0752688172043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1.0752688172043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Kluppierungsprotokoll!C11/$B$6</f>
        <v>22.5806451612903</v>
      </c>
      <c r="D11" s="10" t="n">
        <f aca="false">Kluppierungsprotokoll!D11/$B$6</f>
        <v>0</v>
      </c>
      <c r="E11" s="10" t="n">
        <f aca="false">Kluppierungsprotokoll!E11/$B$6</f>
        <v>1.0752688172043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Kluppierungsprotokoll!C12/$B$6</f>
        <v>31.1827956989247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Kluppierungsprotokoll!C13/$B$6</f>
        <v>16.1290322580645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Kluppierungsprotokoll!C14/$B$6</f>
        <v>12.9032258064516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Kluppierungsprotokoll!C15/$B$6</f>
        <v>19.3548387096774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Kluppierungsprotokoll!C16/$B$6</f>
        <v>17.2043010752688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Kluppierungsprotokoll!C17/$B$6</f>
        <v>27.9569892473118</v>
      </c>
      <c r="D17" s="10" t="n">
        <f aca="false">Kluppierungsprotokoll!D17/$B$6</f>
        <v>0</v>
      </c>
      <c r="E17" s="10" t="n">
        <f aca="false">Kluppierungsprotokoll!E17/$B$6</f>
        <v>1.0752688172043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Kluppierungsprotokoll!C18/$B$6</f>
        <v>25.8064516129032</v>
      </c>
      <c r="D18" s="10" t="n">
        <f aca="false">Kluppierungsprotokoll!D18/$B$6</f>
        <v>0</v>
      </c>
      <c r="E18" s="10" t="n">
        <f aca="false">Kluppierungsprotokoll!E18/$B$6</f>
        <v>1.0752688172043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Kluppierungsprotokoll!C19/$B$6</f>
        <v>18.2795698924731</v>
      </c>
      <c r="D19" s="10" t="n">
        <f aca="false">Kluppierungsprotokoll!D19/$B$6</f>
        <v>0</v>
      </c>
      <c r="E19" s="10" t="n">
        <f aca="false">Kluppierungsprotokoll!E19/$B$6</f>
        <v>1.0752688172043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Kluppierungsprotokoll!C20/$B$6</f>
        <v>16.1290322580645</v>
      </c>
      <c r="D20" s="10" t="n">
        <f aca="false">Kluppierungsprotokoll!D20/$B$6</f>
        <v>0</v>
      </c>
      <c r="E20" s="10" t="n">
        <f aca="false">Kluppierungsprotokoll!E20/$B$6</f>
        <v>2.1505376344086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Kluppierungsprotokoll!C21/$B$6</f>
        <v>8.60215053763441</v>
      </c>
      <c r="D21" s="10" t="n">
        <f aca="false">Kluppierungsprotokoll!D21/$B$6</f>
        <v>0</v>
      </c>
      <c r="E21" s="10" t="n">
        <f aca="false">Kluppierungsprotokoll!E21/$B$6</f>
        <v>1.0752688172043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Kluppierungsprotokoll!C22/$B$6</f>
        <v>3.2258064516129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Kluppierungsprotokoll!C23/$B$6</f>
        <v>2.1505376344086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Kluppierungsprotokoll!C9*($A9/200)^2*PI()</f>
        <v>1.22145122371571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Kluppierungsprotokoll!C10*($A10/200)^2*PI()</f>
        <v>1.17841140436153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0.0380132711084365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Kluppierungsprotokoll!C11*($A11/200)^2*PI()</f>
        <v>1.11495123275902</v>
      </c>
      <c r="D11" s="10" t="n">
        <f aca="false">Kluppierungsprotokoll!D11*($A11/200)^2*PI()</f>
        <v>0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Kluppierungsprotokoll!C12*($A12/200)^2*PI()</f>
        <v>2.04988920646734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Kluppierungsprotokoll!C13*($A13/200)^2*PI()</f>
        <v>1.36188041533118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Kluppierungsprotokoll!C14*($A14/200)^2*PI()</f>
        <v>1.3609379375351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Kluppierungsprotokoll!C15*($A15/200)^2*PI()</f>
        <v>2.49379624841958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Kluppierungsprotokoll!C16*($A16/200)^2*PI()</f>
        <v>2.6590440219984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Kluppierungsprotokoll!C17*($A17/200)^2*PI()</f>
        <v>5.10508806208341</v>
      </c>
      <c r="D17" s="10" t="n">
        <f aca="false">Kluppierungsprotokoll!D17*($A17/200)^2*PI()</f>
        <v>0</v>
      </c>
      <c r="E17" s="10" t="n">
        <f aca="false">Kluppierungsprotokoll!E17*($A17/200)^2*PI()</f>
        <v>0.196349540849362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Kluppierungsprotokoll!C18*($A18/200)^2*PI()</f>
        <v>5.4965305067207</v>
      </c>
      <c r="D18" s="10" t="n">
        <f aca="false">Kluppierungsprotokoll!D18*($A18/200)^2*PI()</f>
        <v>0</v>
      </c>
      <c r="E18" s="10" t="n">
        <f aca="false">Kluppierungsprotokoll!E18*($A18/200)^2*PI()</f>
        <v>0.229022104446696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Kluppierungsprotokoll!C19*($A19/200)^2*PI()</f>
        <v>4.49153501683733</v>
      </c>
      <c r="D19" s="10" t="n">
        <f aca="false">Kluppierungsprotokoll!D19*($A19/200)^2*PI()</f>
        <v>0</v>
      </c>
      <c r="E19" s="10" t="n">
        <f aca="false">Kluppierungsprotokoll!E19*($A19/200)^2*PI()</f>
        <v>0.264207942166902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Kluppierungsprotokoll!C20*($A20/200)^2*PI()</f>
        <v>4.52860581014969</v>
      </c>
      <c r="D20" s="10" t="n">
        <f aca="false">Kluppierungsprotokoll!D20*($A20/200)^2*PI()</f>
        <v>0</v>
      </c>
      <c r="E20" s="10" t="n">
        <f aca="false">Kluppierungsprotokoll!E20*($A20/200)^2*PI()</f>
        <v>0.603814108019958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Kluppierungsprotokoll!C21*($A21/200)^2*PI()</f>
        <v>2.73695551980743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Kluppierungsprotokoll!C22*($A22/200)^2*PI()</f>
        <v>1.15453530019425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Kluppierungsprotokoll!C23*($A23/200)^2*PI()</f>
        <v>0.860168068552885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37.8137799749335</v>
      </c>
      <c r="D53" s="0" t="n">
        <f aca="false">SUM(D9:D51)</f>
        <v>0</v>
      </c>
      <c r="E53" s="0" t="n">
        <f aca="false">SUM(E9:E51)</f>
        <v>1.72661932241295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0.0380132711084365</v>
      </c>
      <c r="T53" s="0" t="n">
        <f aca="false">SUM(C53:S53)</f>
        <v>39.5784125684549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40.6599784676705</v>
      </c>
      <c r="D54" s="0" t="n">
        <f aca="false">D53/$B$6</f>
        <v>0</v>
      </c>
      <c r="E54" s="0" t="n">
        <f aca="false">E53/$B$6</f>
        <v>1.85657991657307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0.0408744850628349</v>
      </c>
      <c r="T54" s="0" t="n">
        <f aca="false">SUM(C54:S54)</f>
        <v>42.5574328693064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0.955414265529996</v>
      </c>
      <c r="D55" s="0" t="n">
        <f aca="false">D54/$T54</f>
        <v>0</v>
      </c>
      <c r="E55" s="0" t="n">
        <f aca="false">E54/$T54</f>
        <v>0.0436252798018765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0.000960454668127193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Kluppierungsprotokoll!C9*$B9</f>
        <v>9.12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Kluppierungsprotokoll!C10*$B10</f>
        <v>9.3</v>
      </c>
      <c r="D10" s="10" t="n">
        <f aca="false">Kluppierungsprotokoll!D10*$B10</f>
        <v>0</v>
      </c>
      <c r="E10" s="10" t="n">
        <f aca="false">Kluppierungsprotokoll!E10*$B10</f>
        <v>0.3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0.3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Kluppierungsprotokoll!C11*$B11</f>
        <v>9.66</v>
      </c>
      <c r="D11" s="10" t="n">
        <f aca="false">Kluppierungsprotokoll!D11*$B11</f>
        <v>0</v>
      </c>
      <c r="E11" s="10" t="n">
        <f aca="false">Kluppierungsprotokoll!E11*$B11</f>
        <v>0.46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Kluppierungsprotokoll!C12*$B12</f>
        <v>19.14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Kluppierungsprotokoll!C13*$B13</f>
        <v>13.35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Kluppierungsprotokoll!C14*$B14</f>
        <v>13.8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Kluppierungsprotokoll!C15*$B15</f>
        <v>25.92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Kluppierungsprotokoll!C16*$B16</f>
        <v>28.16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Kluppierungsprotokoll!C17*$B17</f>
        <v>54.6</v>
      </c>
      <c r="D17" s="10" t="n">
        <f aca="false">Kluppierungsprotokoll!D17*$B17</f>
        <v>0</v>
      </c>
      <c r="E17" s="10" t="n">
        <f aca="false">Kluppierungsprotokoll!E17*$B17</f>
        <v>2.1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Kluppierungsprotokoll!C18*$B18</f>
        <v>59.04</v>
      </c>
      <c r="D18" s="10" t="n">
        <f aca="false">Kluppierungsprotokoll!D18*$B18</f>
        <v>0</v>
      </c>
      <c r="E18" s="10" t="n">
        <f aca="false">Kluppierungsprotokoll!E18*$B18</f>
        <v>2.46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Kluppierungsprotokoll!C19*$B19</f>
        <v>48.11</v>
      </c>
      <c r="D19" s="10" t="n">
        <f aca="false">Kluppierungsprotokoll!D19*$B19</f>
        <v>0</v>
      </c>
      <c r="E19" s="10" t="n">
        <f aca="false">Kluppierungsprotokoll!E19*$B19</f>
        <v>2.83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Kluppierungsprotokoll!C20*$B20</f>
        <v>48.15</v>
      </c>
      <c r="D20" s="10" t="n">
        <f aca="false">Kluppierungsprotokoll!D20*$B20</f>
        <v>0</v>
      </c>
      <c r="E20" s="10" t="n">
        <f aca="false">Kluppierungsprotokoll!E20*$B20</f>
        <v>6.42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Kluppierungsprotokoll!C21*$B21</f>
        <v>28.8</v>
      </c>
      <c r="D21" s="10" t="n">
        <f aca="false">Kluppierungsprotokoll!D21*$B21</f>
        <v>0</v>
      </c>
      <c r="E21" s="10" t="n">
        <f aca="false">Kluppierungsprotokoll!E21*$B21</f>
        <v>3.6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Kluppierungsprotokoll!C22*$B22</f>
        <v>12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Kluppierungsprotokoll!C23*$B23</f>
        <v>8.82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387.97</v>
      </c>
      <c r="D53" s="0" t="n">
        <f aca="false">SUM(D9:D51)</f>
        <v>0</v>
      </c>
      <c r="E53" s="0" t="n">
        <f aca="false">SUM(E9:E51)</f>
        <v>18.17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0.3</v>
      </c>
      <c r="T53" s="0" t="n">
        <f aca="false">SUM(C53:S53)</f>
        <v>406.44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417.172043010753</v>
      </c>
      <c r="D54" s="0" t="n">
        <f aca="false">D53/$B$6</f>
        <v>0</v>
      </c>
      <c r="E54" s="0" t="n">
        <f aca="false">E53/$B$6</f>
        <v>19.5376344086022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0.32258064516129</v>
      </c>
      <c r="T54" s="0" t="n">
        <f aca="false">SUM(C54:S54)</f>
        <v>437.032258064516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0.954556638126169</v>
      </c>
      <c r="D55" s="0" t="n">
        <f aca="false">D54/$T54</f>
        <v>0</v>
      </c>
      <c r="E55" s="0" t="n">
        <f aca="false">E54/$T54</f>
        <v>0.0447052455466982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0.000738116327133156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2026-05-11T13:14:39Z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