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16_027-2_Aigle_Sex-du-Lièvre\"/>
    </mc:Choice>
  </mc:AlternateContent>
  <xr:revisionPtr revIDLastSave="0" documentId="13_ncr:1_{E76021C4-696E-43E1-86BF-AE7FA400B9A9}" xr6:coauthVersionLast="47" xr6:coauthVersionMax="47" xr10:uidLastSave="{00000000-0000-0000-0000-000000000000}"/>
  <bookViews>
    <workbookView xWindow="26460" yWindow="2445" windowWidth="24000" windowHeight="1729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Q33" i="5"/>
  <c r="I33" i="5"/>
  <c r="J33" i="5"/>
  <c r="D33" i="5"/>
  <c r="E33" i="5"/>
  <c r="K33" i="5"/>
  <c r="M33" i="5"/>
  <c r="N33" i="5"/>
  <c r="O33" i="5"/>
  <c r="P33" i="5"/>
  <c r="S33" i="5"/>
  <c r="L33" i="5"/>
  <c r="C33" i="5"/>
  <c r="R33" i="5"/>
  <c r="F33" i="5"/>
  <c r="G33" i="5"/>
  <c r="N31" i="6"/>
  <c r="O31" i="6"/>
  <c r="P31" i="6"/>
  <c r="C31" i="6"/>
  <c r="Q31" i="6"/>
  <c r="D31" i="6"/>
  <c r="R31" i="6"/>
  <c r="E31" i="6"/>
  <c r="S31" i="6"/>
  <c r="K31" i="6"/>
  <c r="M31" i="6"/>
  <c r="F31" i="6"/>
  <c r="G31" i="6"/>
  <c r="H31" i="6"/>
  <c r="I31" i="6"/>
  <c r="J31" i="6"/>
  <c r="L31" i="6"/>
  <c r="E34" i="5"/>
  <c r="S34" i="5"/>
  <c r="J34" i="5"/>
  <c r="L34" i="5"/>
  <c r="C34" i="5"/>
  <c r="D34" i="5"/>
  <c r="F34" i="5"/>
  <c r="K34" i="5"/>
  <c r="O34" i="5"/>
  <c r="G34" i="5"/>
  <c r="I34" i="5"/>
  <c r="M34" i="5"/>
  <c r="P34" i="5"/>
  <c r="Q34" i="5"/>
  <c r="H34" i="5"/>
  <c r="N34" i="5"/>
  <c r="R34" i="5"/>
  <c r="K32" i="6"/>
  <c r="L32" i="6"/>
  <c r="M32" i="6"/>
  <c r="N32" i="6"/>
  <c r="J32" i="6"/>
  <c r="O32" i="6"/>
  <c r="P32" i="6"/>
  <c r="I32" i="6"/>
  <c r="C32" i="6"/>
  <c r="Q32" i="6"/>
  <c r="D32" i="6"/>
  <c r="R32" i="6"/>
  <c r="E32" i="6"/>
  <c r="S32" i="6"/>
  <c r="F32" i="6"/>
  <c r="G32" i="6"/>
  <c r="H32" i="6"/>
  <c r="H33" i="6"/>
  <c r="I33" i="6"/>
  <c r="J33" i="6"/>
  <c r="K33" i="6"/>
  <c r="S33" i="6"/>
  <c r="F33" i="6"/>
  <c r="L33" i="6"/>
  <c r="M33" i="6"/>
  <c r="N33" i="6"/>
  <c r="O33" i="6"/>
  <c r="P33" i="6"/>
  <c r="C33" i="6"/>
  <c r="Q33" i="6"/>
  <c r="D33" i="6"/>
  <c r="R33" i="6"/>
  <c r="E33" i="6"/>
  <c r="G33" i="6"/>
  <c r="E34" i="6"/>
  <c r="S34" i="6"/>
  <c r="F34" i="6"/>
  <c r="G34" i="6"/>
  <c r="H34" i="6"/>
  <c r="R34" i="6"/>
  <c r="I34" i="6"/>
  <c r="J34" i="6"/>
  <c r="K34" i="6"/>
  <c r="L34" i="6"/>
  <c r="M34" i="6"/>
  <c r="N34" i="6"/>
  <c r="O34" i="6"/>
  <c r="P34" i="6"/>
  <c r="C34" i="6"/>
  <c r="D34" i="6"/>
  <c r="Q34" i="6"/>
  <c r="C30" i="6"/>
  <c r="Q30" i="6"/>
  <c r="R30" i="6"/>
  <c r="S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C30" i="5"/>
  <c r="Q30" i="5"/>
  <c r="D30" i="5"/>
  <c r="R30" i="5"/>
  <c r="G30" i="5"/>
  <c r="E30" i="5"/>
  <c r="S30" i="5"/>
  <c r="F30" i="5"/>
  <c r="H30" i="5"/>
  <c r="I30" i="5"/>
  <c r="J30" i="5"/>
  <c r="K30" i="5"/>
  <c r="L30" i="5"/>
  <c r="M30" i="5"/>
  <c r="N30" i="5"/>
  <c r="O30" i="5"/>
  <c r="P30" i="5"/>
  <c r="N31" i="5"/>
  <c r="R31" i="5"/>
  <c r="E31" i="5"/>
  <c r="K31" i="5"/>
  <c r="L31" i="5"/>
  <c r="M31" i="5"/>
  <c r="O31" i="5"/>
  <c r="F31" i="5"/>
  <c r="H31" i="5"/>
  <c r="I31" i="5"/>
  <c r="J31" i="5"/>
  <c r="P31" i="5"/>
  <c r="D31" i="5"/>
  <c r="S31" i="5"/>
  <c r="G31" i="5"/>
  <c r="C31" i="5"/>
  <c r="Q31" i="5"/>
  <c r="K32" i="5"/>
  <c r="C32" i="5"/>
  <c r="D32" i="5"/>
  <c r="E32" i="5"/>
  <c r="G32" i="5"/>
  <c r="J32" i="5"/>
  <c r="L32" i="5"/>
  <c r="P32" i="5"/>
  <c r="R32" i="5"/>
  <c r="M32" i="5"/>
  <c r="Q32" i="5"/>
  <c r="S32" i="5"/>
  <c r="F32" i="5"/>
  <c r="I32" i="5"/>
  <c r="N32" i="5"/>
  <c r="O32" i="5"/>
  <c r="H32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<sst xmlns="http://schemas.openxmlformats.org/spreadsheetml/2006/main" count="155" uniqueCount="56">
  <si>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</si>
  <si>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</si>
  <si>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</si>
  <si>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</si>
  <si>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</si>
  <si>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</si>
  <si>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</si>
  <si>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</si>
  <si>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</si>
  <si>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</si>
  <si>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</si>
  <si>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</si>
  <si>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</si>
  <si>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</si>
  <si>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</si>
  <si>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</si>
  <si>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</si>
  <si>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</si>
  <si>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</si>
  <si>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</si>
  <si>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</si>
  <si>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</si>
  <si>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</si>
  <si>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</si>
  <si>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</si>
  <si>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</si>
  <si>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</si>
  <si>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</si>
  <si>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</si>
  <si>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</si>
  <si>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</si>
  <si>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</si>
  <si>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</si>
  <si>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</si>
  <si>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</si>
  <si>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</si>
  <si>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</si>
  <si>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</si>
  <si>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</si>
  <si>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</si>
  <si>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</si>
  <si>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</si>
  <si>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</si>
  <si>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</si>
  <si>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</si>
  <si>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</si>
  <si>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</si>
  <si>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</si>
  <si>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</si>
  <si>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</si>
  <si>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</si>
  <si>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</si>
  <si>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</si>
  <si>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</si>
  <si>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</si>
  <si>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VD16 - Sex du Lièvre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</si>
</sst>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I14" sqref="I14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40437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0.67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/>
      <c r="D11" s="8">
        <v>3</v>
      </c>
      <c r="E11" s="8"/>
      <c r="F11" s="8"/>
      <c r="G11" s="8"/>
      <c r="H11" s="8">
        <v>2</v>
      </c>
      <c r="I11" s="8">
        <v>20</v>
      </c>
      <c r="J11" s="8">
        <v>19</v>
      </c>
      <c r="K11" s="8">
        <v>25</v>
      </c>
      <c r="L11" s="8"/>
      <c r="M11" s="8">
        <v>42</v>
      </c>
      <c r="N11" s="8"/>
      <c r="O11" s="8">
        <v>1</v>
      </c>
      <c r="P11" s="8">
        <v>142</v>
      </c>
      <c r="Q11" s="8"/>
      <c r="R11" s="8"/>
      <c r="S11" s="8">
        <v>5</v>
      </c>
    </row>
    <row r="12" spans="1:19" x14ac:dyDescent="0.25">
      <c r="A12" s="8">
        <v>22</v>
      </c>
      <c r="B12" s="8">
        <v>0.28999999999999998</v>
      </c>
      <c r="C12" s="8"/>
      <c r="D12" s="8">
        <v>1</v>
      </c>
      <c r="E12" s="8"/>
      <c r="F12" s="8"/>
      <c r="G12" s="8"/>
      <c r="H12" s="8">
        <v>1</v>
      </c>
      <c r="I12" s="8">
        <v>9</v>
      </c>
      <c r="J12" s="8">
        <v>5</v>
      </c>
      <c r="K12" s="8">
        <v>7</v>
      </c>
      <c r="L12" s="8"/>
      <c r="M12" s="8">
        <v>40</v>
      </c>
      <c r="N12" s="8"/>
      <c r="O12" s="8">
        <v>1</v>
      </c>
      <c r="P12" s="8">
        <v>24</v>
      </c>
      <c r="Q12" s="8"/>
      <c r="R12" s="8"/>
      <c r="S12" s="8"/>
    </row>
    <row r="13" spans="1:19" x14ac:dyDescent="0.25">
      <c r="A13" s="8">
        <v>26</v>
      </c>
      <c r="B13" s="8">
        <v>0.46</v>
      </c>
      <c r="C13" s="8"/>
      <c r="D13" s="8"/>
      <c r="E13" s="8"/>
      <c r="F13" s="8"/>
      <c r="G13" s="8"/>
      <c r="H13" s="8"/>
      <c r="I13" s="8">
        <v>18</v>
      </c>
      <c r="J13" s="8">
        <v>6</v>
      </c>
      <c r="K13" s="8">
        <v>7</v>
      </c>
      <c r="L13" s="8"/>
      <c r="M13" s="8">
        <v>36</v>
      </c>
      <c r="N13" s="8"/>
      <c r="O13" s="8"/>
      <c r="P13" s="8">
        <v>8</v>
      </c>
      <c r="Q13" s="8"/>
      <c r="R13" s="8"/>
      <c r="S13" s="8"/>
    </row>
    <row r="14" spans="1:19" x14ac:dyDescent="0.25">
      <c r="A14" s="8">
        <v>30</v>
      </c>
      <c r="B14" s="8">
        <v>0.67</v>
      </c>
      <c r="C14" s="8"/>
      <c r="D14" s="8"/>
      <c r="E14" s="8"/>
      <c r="F14" s="8"/>
      <c r="G14" s="8"/>
      <c r="H14" s="8"/>
      <c r="I14" s="8">
        <v>13</v>
      </c>
      <c r="J14" s="8">
        <v>2</v>
      </c>
      <c r="K14" s="8">
        <v>5</v>
      </c>
      <c r="L14" s="8"/>
      <c r="M14" s="8">
        <v>25</v>
      </c>
      <c r="N14" s="8"/>
      <c r="O14" s="8">
        <v>1</v>
      </c>
      <c r="P14" s="8">
        <v>4</v>
      </c>
      <c r="Q14" s="8"/>
      <c r="R14" s="8"/>
      <c r="S14" s="8"/>
    </row>
    <row r="15" spans="1:19" x14ac:dyDescent="0.25">
      <c r="A15" s="8">
        <v>34</v>
      </c>
      <c r="B15" s="8">
        <v>0.92</v>
      </c>
      <c r="C15" s="8"/>
      <c r="D15" s="8">
        <v>2</v>
      </c>
      <c r="E15" s="8"/>
      <c r="F15" s="8"/>
      <c r="G15" s="8"/>
      <c r="H15" s="8"/>
      <c r="I15" s="8">
        <v>7</v>
      </c>
      <c r="J15" s="8"/>
      <c r="K15" s="8">
        <v>3</v>
      </c>
      <c r="L15" s="8"/>
      <c r="M15" s="8">
        <v>6</v>
      </c>
      <c r="N15" s="8">
        <v>1</v>
      </c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/>
      <c r="D16" s="8"/>
      <c r="E16" s="8"/>
      <c r="F16" s="8"/>
      <c r="G16" s="8"/>
      <c r="H16" s="8"/>
      <c r="I16" s="8">
        <v>9</v>
      </c>
      <c r="J16" s="8">
        <v>3</v>
      </c>
      <c r="K16" s="8">
        <v>1</v>
      </c>
      <c r="L16" s="8"/>
      <c r="M16" s="8">
        <v>3</v>
      </c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/>
      <c r="D17" s="8">
        <v>1</v>
      </c>
      <c r="E17" s="8"/>
      <c r="F17" s="8"/>
      <c r="G17" s="8"/>
      <c r="H17" s="8"/>
      <c r="I17" s="8">
        <v>6</v>
      </c>
      <c r="J17" s="8">
        <v>1</v>
      </c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/>
      <c r="D18" s="8"/>
      <c r="E18" s="8"/>
      <c r="F18" s="8"/>
      <c r="G18" s="8"/>
      <c r="H18" s="8"/>
      <c r="I18" s="8">
        <v>1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1</v>
      </c>
      <c r="D19" s="8">
        <v>1</v>
      </c>
      <c r="E19" s="8"/>
      <c r="F19" s="8"/>
      <c r="G19" s="8"/>
      <c r="H19" s="8"/>
      <c r="I19" s="8">
        <v>2</v>
      </c>
      <c r="J19" s="8"/>
      <c r="K19" s="8"/>
      <c r="L19" s="8"/>
      <c r="M19" s="8">
        <v>1</v>
      </c>
      <c r="N19" s="8"/>
      <c r="O19" s="8"/>
      <c r="P19" s="8">
        <v>1</v>
      </c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</v>
      </c>
      <c r="D54" s="12">
        <f t="shared" ref="D54:S54" si="0">SUM(D9:D51)</f>
        <v>8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3</v>
      </c>
      <c r="I54" s="12">
        <f t="shared" si="0"/>
        <v>85</v>
      </c>
      <c r="J54" s="12">
        <f t="shared" si="0"/>
        <v>36</v>
      </c>
      <c r="K54" s="12">
        <f t="shared" si="0"/>
        <v>49</v>
      </c>
      <c r="L54" s="12">
        <f t="shared" si="0"/>
        <v>0</v>
      </c>
      <c r="M54" s="12">
        <f t="shared" si="0"/>
        <v>153</v>
      </c>
      <c r="N54" s="12">
        <f t="shared" si="0"/>
        <v>1</v>
      </c>
      <c r="O54" s="12">
        <f t="shared" si="0"/>
        <v>3</v>
      </c>
      <c r="P54" s="12">
        <f t="shared" ref="P54:Q54" si="2">SUM(P9:P51)</f>
        <v>179</v>
      </c>
      <c r="Q54" s="12">
        <f t="shared" si="2"/>
        <v>0</v>
      </c>
      <c r="R54" s="12">
        <f t="shared" si="0"/>
        <v>0</v>
      </c>
      <c r="S54" s="12">
        <f t="shared" si="0"/>
        <v>5</v>
      </c>
      <c r="T54" s="13">
        <f>SUM(C54:S54)</f>
        <v>523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1.5</v>
      </c>
      <c r="D55" s="20">
        <f t="shared" ref="D55:S55" si="3">ROUND(D54/$B$6, 1)</f>
        <v>11.9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4.5</v>
      </c>
      <c r="I55" s="20">
        <f t="shared" si="3"/>
        <v>126.9</v>
      </c>
      <c r="J55" s="20">
        <f t="shared" si="3"/>
        <v>53.7</v>
      </c>
      <c r="K55" s="20">
        <f t="shared" si="3"/>
        <v>73.099999999999994</v>
      </c>
      <c r="L55" s="20">
        <f t="shared" si="3"/>
        <v>0</v>
      </c>
      <c r="M55" s="20">
        <f t="shared" si="3"/>
        <v>228.4</v>
      </c>
      <c r="N55" s="20">
        <f t="shared" si="3"/>
        <v>1.5</v>
      </c>
      <c r="O55" s="20">
        <f t="shared" si="3"/>
        <v>4.5</v>
      </c>
      <c r="P55" s="20">
        <f t="shared" ref="P55:Q55" si="5">ROUND(P54/$B$6, 1)</f>
        <v>267.2</v>
      </c>
      <c r="Q55" s="20">
        <f t="shared" si="5"/>
        <v>0</v>
      </c>
      <c r="R55" s="20">
        <f t="shared" si="3"/>
        <v>0</v>
      </c>
      <c r="S55" s="20">
        <f t="shared" si="3"/>
        <v>7.5</v>
      </c>
      <c r="T55" s="21">
        <f>ROUND(SUM(C55:S55),0)</f>
        <v>781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0.2</v>
      </c>
      <c r="D56" s="22">
        <f>ROUND('Calcul surface terriere'!D53, 2)</f>
        <v>0.63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0.09</v>
      </c>
      <c r="I56" s="22">
        <f>ROUND('Calcul surface terriere'!I53, 2)</f>
        <v>5.77</v>
      </c>
      <c r="J56" s="22">
        <f>ROUND('Calcul surface terriere'!J53, 2)</f>
        <v>1.61</v>
      </c>
      <c r="K56" s="22">
        <f>ROUND('Calcul surface terriere'!K53, 2)</f>
        <v>2.15</v>
      </c>
      <c r="L56" s="22">
        <f>ROUND('Calcul surface terriere'!L53, 2)</f>
        <v>0</v>
      </c>
      <c r="M56" s="22">
        <f>ROUND('Calcul surface terriere'!M53, 2)</f>
        <v>7.35</v>
      </c>
      <c r="N56" s="22">
        <f>ROUND('Calcul surface terriere'!N53, 2)</f>
        <v>0.09</v>
      </c>
      <c r="O56" s="22">
        <f>ROUND('Calcul surface terriere'!O53, 2)</f>
        <v>0.13</v>
      </c>
      <c r="P56" s="22">
        <f>ROUND('Calcul surface terriere'!P53, 2)</f>
        <v>5.43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0.13</v>
      </c>
      <c r="T56" s="23">
        <f>ROUND('Calcul surface terriere'!T53,1)</f>
        <v>23.6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0.28999999999999998</v>
      </c>
      <c r="D57" s="22">
        <f>ROUND('Calcul surface terriere'!D54, 2)</f>
        <v>0.94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0.13</v>
      </c>
      <c r="I57" s="22">
        <f>ROUND('Calcul surface terriere'!I54, 2)</f>
        <v>8.61</v>
      </c>
      <c r="J57" s="22">
        <f>ROUND('Calcul surface terriere'!J54, 2)</f>
        <v>2.41</v>
      </c>
      <c r="K57" s="22">
        <f>ROUND('Calcul surface terriere'!K54, 2)</f>
        <v>3.21</v>
      </c>
      <c r="L57" s="22">
        <f>ROUND('Calcul surface terriere'!L54, 2)</f>
        <v>0</v>
      </c>
      <c r="M57" s="22">
        <f>ROUND('Calcul surface terriere'!M54, 2)</f>
        <v>10.97</v>
      </c>
      <c r="N57" s="22">
        <f>ROUND('Calcul surface terriere'!N54, 2)</f>
        <v>0.14000000000000001</v>
      </c>
      <c r="O57" s="22">
        <f>ROUND('Calcul surface terriere'!O54, 2)</f>
        <v>0.2</v>
      </c>
      <c r="P57" s="22">
        <f>ROUND('Calcul surface terriere'!P54, 2)</f>
        <v>8.1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0.19</v>
      </c>
      <c r="T57" s="23">
        <f>ROUND('Calcul surface terriere'!T54, 1)</f>
        <v>35.200000000000003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</v>
      </c>
      <c r="D58" s="24">
        <f>ROUND(100 * 'Calcul surface terriere'!D55,0)</f>
        <v>3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24</v>
      </c>
      <c r="J58" s="24">
        <f>ROUND(100 * 'Calcul surface terriere'!J55,0)</f>
        <v>7</v>
      </c>
      <c r="K58" s="24">
        <f>ROUND(100 * 'Calcul surface terriere'!K55,0)</f>
        <v>9</v>
      </c>
      <c r="L58" s="24">
        <f>ROUND(100 * 'Calcul surface terriere'!L55,0)</f>
        <v>0</v>
      </c>
      <c r="M58" s="24">
        <f>ROUND(100 * 'Calcul surface terriere'!M55,0)</f>
        <v>31</v>
      </c>
      <c r="N58" s="24">
        <f>ROUND(100 * 'Calcul surface terriere'!N55,0)</f>
        <v>0</v>
      </c>
      <c r="O58" s="24">
        <f>ROUND(100 * 'Calcul surface terriere'!O55,0)</f>
        <v>1</v>
      </c>
      <c r="P58" s="24">
        <f>ROUND(100 * 'Calcul surface terriere'!P55,0)</f>
        <v>23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2.4</v>
      </c>
      <c r="D59" s="26">
        <f>ROUND('Calcul volume sur pied'!D53, 1)</f>
        <v>6.6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0.7</v>
      </c>
      <c r="I59" s="26">
        <f>ROUND('Calcul volume sur pied'!I53, 1)</f>
        <v>56.5</v>
      </c>
      <c r="J59" s="26">
        <f>ROUND('Calcul volume sur pied'!J53, 1)</f>
        <v>14.2</v>
      </c>
      <c r="K59" s="26">
        <f>ROUND('Calcul volume sur pied'!K53, 1)</f>
        <v>18.600000000000001</v>
      </c>
      <c r="L59" s="26">
        <f>ROUND('Calcul volume sur pied'!L53, 1)</f>
        <v>0</v>
      </c>
      <c r="M59" s="26">
        <f>ROUND('Calcul volume sur pied'!M53, 1)</f>
        <v>64</v>
      </c>
      <c r="N59" s="26">
        <f>ROUND('Calcul volume sur pied'!N53, 1)</f>
        <v>0.9</v>
      </c>
      <c r="O59" s="26">
        <f>ROUND('Calcul volume sur pied'!O53, 1)</f>
        <v>1.1000000000000001</v>
      </c>
      <c r="P59" s="26">
        <f>ROUND('Calcul volume sur pied'!P53, 1)</f>
        <v>41.2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0.9</v>
      </c>
      <c r="T59" s="27">
        <f>ROUND('Calcul volume sur pied'!T53, 0)</f>
        <v>207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3.5</v>
      </c>
      <c r="D60" s="26">
        <f>ROUND('Calcul volume sur pied'!D54, 1)</f>
        <v>9.8000000000000007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1</v>
      </c>
      <c r="I60" s="26">
        <f>ROUND('Calcul volume sur pied'!I54, 1)</f>
        <v>84.4</v>
      </c>
      <c r="J60" s="26">
        <f>ROUND('Calcul volume sur pied'!J54, 1)</f>
        <v>21.1</v>
      </c>
      <c r="K60" s="26">
        <f>ROUND('Calcul volume sur pied'!K54, 1)</f>
        <v>27.8</v>
      </c>
      <c r="L60" s="26">
        <f>ROUND('Calcul volume sur pied'!L54, 1)</f>
        <v>0</v>
      </c>
      <c r="M60" s="26">
        <f>ROUND('Calcul volume sur pied'!M54, 1)</f>
        <v>95.5</v>
      </c>
      <c r="N60" s="26">
        <f>ROUND('Calcul volume sur pied'!N54, 1)</f>
        <v>1.4</v>
      </c>
      <c r="O60" s="26">
        <f>ROUND('Calcul volume sur pied'!O54, 1)</f>
        <v>1.7</v>
      </c>
      <c r="P60" s="26">
        <f>ROUND('Calcul volume sur pied'!P54, 1)</f>
        <v>61.5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1.3</v>
      </c>
      <c r="T60" s="27">
        <f>ROUND('Calcul volume sur pied'!T54, 0)</f>
        <v>309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</v>
      </c>
      <c r="D61" s="24">
        <f>ROUND(100 * 'Calcul volume sur pied'!D55, 0)</f>
        <v>3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27</v>
      </c>
      <c r="J61" s="24">
        <f>ROUND(100 * 'Calcul volume sur pied'!J55, 0)</f>
        <v>7</v>
      </c>
      <c r="K61" s="24">
        <f>ROUND(100 * 'Calcul volume sur pied'!K55, 0)</f>
        <v>9</v>
      </c>
      <c r="L61" s="24">
        <f>ROUND(100 * 'Calcul volume sur pied'!L55, 0)</f>
        <v>0</v>
      </c>
      <c r="M61" s="24">
        <f>ROUND(100 * 'Calcul volume sur pied'!M55, 0)</f>
        <v>31</v>
      </c>
      <c r="N61" s="24">
        <f>ROUND(100 * 'Calcul volume sur pied'!N55, 0)</f>
        <v>0</v>
      </c>
      <c r="O61" s="24">
        <f>ROUND(100 * 'Calcul volume sur pied'!O55, 0)</f>
        <v>1</v>
      </c>
      <c r="P61" s="24">
        <f>ROUND(100 * 'Calcul volume sur pied'!P55, 0)</f>
        <v>20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4.4776119402985071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2.9850746268656714</v>
      </c>
      <c r="I11" s="8">
        <f>'Protocole Inventaire'!I11/$B$6</f>
        <v>29.850746268656714</v>
      </c>
      <c r="J11" s="8">
        <f>'Protocole Inventaire'!J11/$B$6</f>
        <v>28.35820895522388</v>
      </c>
      <c r="K11" s="8">
        <f>'Protocole Inventaire'!K11/$B$6</f>
        <v>37.31343283582089</v>
      </c>
      <c r="L11" s="8">
        <f>'Protocole Inventaire'!L11/$B$6</f>
        <v>0</v>
      </c>
      <c r="M11" s="8">
        <f>'Protocole Inventaire'!M11/$B$6</f>
        <v>62.686567164179102</v>
      </c>
      <c r="N11" s="8">
        <f>'Protocole Inventaire'!N11/$B$6</f>
        <v>0</v>
      </c>
      <c r="O11" s="8">
        <f>'Protocole Inventaire'!O11/$B$6</f>
        <v>1.4925373134328357</v>
      </c>
      <c r="P11" s="8">
        <f>'Protocole Inventaire'!P11/$B$6</f>
        <v>211.94029850746267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7.4626865671641784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1.4925373134328357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1.4925373134328357</v>
      </c>
      <c r="I12" s="8">
        <f>'Protocole Inventaire'!I12/$B$6</f>
        <v>13.432835820895521</v>
      </c>
      <c r="J12" s="8">
        <f>'Protocole Inventaire'!J12/$B$6</f>
        <v>7.4626865671641784</v>
      </c>
      <c r="K12" s="8">
        <f>'Protocole Inventaire'!K12/$B$6</f>
        <v>10.44776119402985</v>
      </c>
      <c r="L12" s="8">
        <f>'Protocole Inventaire'!L12/$B$6</f>
        <v>0</v>
      </c>
      <c r="M12" s="8">
        <f>'Protocole Inventaire'!M12/$B$6</f>
        <v>59.701492537313428</v>
      </c>
      <c r="N12" s="8">
        <f>'Protocole Inventaire'!N12/$B$6</f>
        <v>0</v>
      </c>
      <c r="O12" s="8">
        <f>'Protocole Inventaire'!O12/$B$6</f>
        <v>1.4925373134328357</v>
      </c>
      <c r="P12" s="8">
        <f>'Protocole Inventaire'!P12/$B$6</f>
        <v>35.820895522388057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26.865671641791042</v>
      </c>
      <c r="J13" s="8">
        <f>'Protocole Inventaire'!J13/$B$6</f>
        <v>8.9552238805970141</v>
      </c>
      <c r="K13" s="8">
        <f>'Protocole Inventaire'!K13/$B$6</f>
        <v>10.44776119402985</v>
      </c>
      <c r="L13" s="8">
        <f>'Protocole Inventaire'!L13/$B$6</f>
        <v>0</v>
      </c>
      <c r="M13" s="8">
        <f>'Protocole Inventaire'!M13/$B$6</f>
        <v>53.731343283582085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11.940298507462686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19.402985074626866</v>
      </c>
      <c r="J14" s="8">
        <f>'Protocole Inventaire'!J14/$B$6</f>
        <v>2.9850746268656714</v>
      </c>
      <c r="K14" s="8">
        <f>'Protocole Inventaire'!K14/$B$6</f>
        <v>7.4626865671641784</v>
      </c>
      <c r="L14" s="8">
        <f>'Protocole Inventaire'!L14/$B$6</f>
        <v>0</v>
      </c>
      <c r="M14" s="8">
        <f>'Protocole Inventaire'!M14/$B$6</f>
        <v>37.31343283582089</v>
      </c>
      <c r="N14" s="8">
        <f>'Protocole Inventaire'!N14/$B$6</f>
        <v>0</v>
      </c>
      <c r="O14" s="8">
        <f>'Protocole Inventaire'!O14/$B$6</f>
        <v>1.4925373134328357</v>
      </c>
      <c r="P14" s="8">
        <f>'Protocole Inventaire'!P14/$B$6</f>
        <v>5.9701492537313428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2.9850746268656714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10.44776119402985</v>
      </c>
      <c r="J15" s="8">
        <f>'Protocole Inventaire'!J15/$B$6</f>
        <v>0</v>
      </c>
      <c r="K15" s="8">
        <f>'Protocole Inventaire'!K15/$B$6</f>
        <v>4.4776119402985071</v>
      </c>
      <c r="L15" s="8">
        <f>'Protocole Inventaire'!L15/$B$6</f>
        <v>0</v>
      </c>
      <c r="M15" s="8">
        <f>'Protocole Inventaire'!M15/$B$6</f>
        <v>8.9552238805970141</v>
      </c>
      <c r="N15" s="8">
        <f>'Protocole Inventaire'!N15/$B$6</f>
        <v>1.4925373134328357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13.432835820895521</v>
      </c>
      <c r="J16" s="8">
        <f>'Protocole Inventaire'!J16/$B$6</f>
        <v>4.4776119402985071</v>
      </c>
      <c r="K16" s="8">
        <f>'Protocole Inventaire'!K16/$B$6</f>
        <v>1.4925373134328357</v>
      </c>
      <c r="L16" s="8">
        <f>'Protocole Inventaire'!L16/$B$6</f>
        <v>0</v>
      </c>
      <c r="M16" s="8">
        <f>'Protocole Inventaire'!M16/$B$6</f>
        <v>4.4776119402985071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1.4925373134328357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8.9552238805970141</v>
      </c>
      <c r="J17" s="8">
        <f>'Protocole Inventaire'!J17/$B$6</f>
        <v>1.4925373134328357</v>
      </c>
      <c r="K17" s="8">
        <f>'Protocole Inventaire'!K17/$B$6</f>
        <v>1.4925373134328357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1.4925373134328357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1.4925373134328357</v>
      </c>
      <c r="D19" s="8">
        <f>'Protocole Inventaire'!D19/$B$6</f>
        <v>1.4925373134328357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2.9850746268656714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1.4925373134328357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1.4925373134328357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7.6340701482231973E-2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5.0893800988154644E-2</v>
      </c>
      <c r="I11" s="8">
        <f>'Protocole Inventaire'!I11*($A11/200)^2*PI()</f>
        <v>0.50893800988154636</v>
      </c>
      <c r="J11" s="8">
        <f>'Protocole Inventaire'!J11*($A11/200)^2*PI()</f>
        <v>0.48349110938746909</v>
      </c>
      <c r="K11" s="8">
        <f>'Protocole Inventaire'!K11*($A11/200)^2*PI()</f>
        <v>0.63617251235193306</v>
      </c>
      <c r="L11" s="8">
        <f>'Protocole Inventaire'!L11*($A11/200)^2*PI()</f>
        <v>0</v>
      </c>
      <c r="M11" s="8">
        <f>'Protocole Inventaire'!M11*($A11/200)^2*PI()</f>
        <v>1.0687698207512477</v>
      </c>
      <c r="N11" s="8">
        <f>'Protocole Inventaire'!N11*($A11/200)^2*PI()</f>
        <v>0</v>
      </c>
      <c r="O11" s="8">
        <f>'Protocole Inventaire'!O11*($A11/200)^2*PI()</f>
        <v>2.5446900494077322E-2</v>
      </c>
      <c r="P11" s="8">
        <f>'Protocole Inventaire'!P11*($A11/200)^2*PI()</f>
        <v>3.6134598701589797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0.12723450247038659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3.8013271108436497E-2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3.8013271108436497E-2</v>
      </c>
      <c r="I12" s="8">
        <f>'Protocole Inventaire'!I12*($A12/200)^2*PI()</f>
        <v>0.34211943997592847</v>
      </c>
      <c r="J12" s="8">
        <f>'Protocole Inventaire'!J12*($A12/200)^2*PI()</f>
        <v>0.19006635554218249</v>
      </c>
      <c r="K12" s="8">
        <f>'Protocole Inventaire'!K12*($A12/200)^2*PI()</f>
        <v>0.26609289775905548</v>
      </c>
      <c r="L12" s="8">
        <f>'Protocole Inventaire'!L12*($A12/200)^2*PI()</f>
        <v>0</v>
      </c>
      <c r="M12" s="8">
        <f>'Protocole Inventaire'!M12*($A12/200)^2*PI()</f>
        <v>1.5205308443374599</v>
      </c>
      <c r="N12" s="8">
        <f>'Protocole Inventaire'!N12*($A12/200)^2*PI()</f>
        <v>0</v>
      </c>
      <c r="O12" s="8">
        <f>'Protocole Inventaire'!O12*($A12/200)^2*PI()</f>
        <v>3.8013271108436497E-2</v>
      </c>
      <c r="P12" s="8">
        <f>'Protocole Inventaire'!P12*($A12/200)^2*PI()</f>
        <v>0.91231850660247593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0.9556724852220152</v>
      </c>
      <c r="J13" s="8">
        <f>'Protocole Inventaire'!J13*($A13/200)^2*PI()</f>
        <v>0.3185574950740051</v>
      </c>
      <c r="K13" s="8">
        <f>'Protocole Inventaire'!K13*($A13/200)^2*PI()</f>
        <v>0.3716504109196726</v>
      </c>
      <c r="L13" s="8">
        <f>'Protocole Inventaire'!L13*($A13/200)^2*PI()</f>
        <v>0</v>
      </c>
      <c r="M13" s="8">
        <f>'Protocole Inventaire'!M13*($A13/200)^2*PI()</f>
        <v>1.9113449704440304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0.4247433267653401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0.9189158511750144</v>
      </c>
      <c r="J14" s="8">
        <f>'Protocole Inventaire'!J14*($A14/200)^2*PI()</f>
        <v>0.1413716694115407</v>
      </c>
      <c r="K14" s="8">
        <f>'Protocole Inventaire'!K14*($A14/200)^2*PI()</f>
        <v>0.35342917352885167</v>
      </c>
      <c r="L14" s="8">
        <f>'Protocole Inventaire'!L14*($A14/200)^2*PI()</f>
        <v>0</v>
      </c>
      <c r="M14" s="8">
        <f>'Protocole Inventaire'!M14*($A14/200)^2*PI()</f>
        <v>1.7671458676442586</v>
      </c>
      <c r="N14" s="8">
        <f>'Protocole Inventaire'!N14*($A14/200)^2*PI()</f>
        <v>0</v>
      </c>
      <c r="O14" s="8">
        <f>'Protocole Inventaire'!O14*($A14/200)^2*PI()</f>
        <v>7.0685834705770348E-2</v>
      </c>
      <c r="P14" s="8">
        <f>'Protocole Inventaire'!P14*($A14/200)^2*PI()</f>
        <v>0.28274333882308139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0.18158405537749009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0.6355441938212153</v>
      </c>
      <c r="J15" s="8">
        <f>'Protocole Inventaire'!J15*($A15/200)^2*PI()</f>
        <v>0</v>
      </c>
      <c r="K15" s="8">
        <f>'Protocole Inventaire'!K15*($A15/200)^2*PI()</f>
        <v>0.27237608306623512</v>
      </c>
      <c r="L15" s="8">
        <f>'Protocole Inventaire'!L15*($A15/200)^2*PI()</f>
        <v>0</v>
      </c>
      <c r="M15" s="8">
        <f>'Protocole Inventaire'!M15*($A15/200)^2*PI()</f>
        <v>0.54475216613247024</v>
      </c>
      <c r="N15" s="8">
        <f>'Protocole Inventaire'!N15*($A15/200)^2*PI()</f>
        <v>9.0792027688745044E-2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1.0207034531513239</v>
      </c>
      <c r="J16" s="8">
        <f>'Protocole Inventaire'!J16*($A16/200)^2*PI()</f>
        <v>0.34023448438377463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0.34023448438377463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0.83126541613985905</v>
      </c>
      <c r="J17" s="8">
        <f>'Protocole Inventaire'!J17*($A17/200)^2*PI()</f>
        <v>0.13854423602330987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0.16619025137490007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0.19634954084936207</v>
      </c>
      <c r="D19" s="8">
        <f>'Protocole Inventaire'!D19*($A19/200)^2*PI()</f>
        <v>0.19634954084936207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0.39269908169872414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0.19634954084936207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0.19634954084936207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0.19634954084936207</v>
      </c>
      <c r="D53">
        <f t="shared" ref="D53:S53" si="0">SUM(D9:D51)</f>
        <v>0.63083180484083046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8.8907072096591142E-2</v>
      </c>
      <c r="I53">
        <f t="shared" si="0"/>
        <v>5.7720481824405265</v>
      </c>
      <c r="J53">
        <f t="shared" si="0"/>
        <v>1.6122653498222819</v>
      </c>
      <c r="K53">
        <f t="shared" si="0"/>
        <v>2.1516768084436495</v>
      </c>
      <c r="L53">
        <f t="shared" si="0"/>
        <v>0</v>
      </c>
      <c r="M53">
        <f t="shared" si="0"/>
        <v>7.3491276945426041</v>
      </c>
      <c r="N53">
        <f t="shared" si="0"/>
        <v>9.0792027688745044E-2</v>
      </c>
      <c r="O53">
        <f t="shared" si="0"/>
        <v>0.13414600630828416</v>
      </c>
      <c r="P53">
        <f t="shared" si="0"/>
        <v>5.42961458319924</v>
      </c>
      <c r="Q53">
        <f t="shared" si="0"/>
        <v>0</v>
      </c>
      <c r="R53">
        <f t="shared" si="0"/>
        <v>0</v>
      </c>
      <c r="S53">
        <f t="shared" si="0"/>
        <v>0.12723450247038659</v>
      </c>
      <c r="T53">
        <f>SUM(C53:S53)</f>
        <v>23.582993572702502</v>
      </c>
    </row>
    <row r="54" spans="1:20" x14ac:dyDescent="0.25">
      <c r="A54" t="s">
        <v>49</v>
      </c>
      <c r="B54" t="s">
        <v>30</v>
      </c>
      <c r="C54">
        <f>C53/$B$6</f>
        <v>0.29305901619307773</v>
      </c>
      <c r="D54">
        <f t="shared" ref="D54:S54" si="1">D53/$B$6</f>
        <v>0.94154000722511999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0.13269712253222557</v>
      </c>
      <c r="I54">
        <f t="shared" si="1"/>
        <v>8.6149972872246661</v>
      </c>
      <c r="J54">
        <f t="shared" si="1"/>
        <v>2.4063661937645997</v>
      </c>
      <c r="K54">
        <f t="shared" si="1"/>
        <v>3.2114579230502232</v>
      </c>
      <c r="L54">
        <f t="shared" si="1"/>
        <v>0</v>
      </c>
      <c r="M54">
        <f t="shared" si="1"/>
        <v>10.968847305287468</v>
      </c>
      <c r="N54">
        <f t="shared" si="1"/>
        <v>0.13551048908767915</v>
      </c>
      <c r="O54">
        <f t="shared" si="1"/>
        <v>0.20021791986311069</v>
      </c>
      <c r="P54">
        <f t="shared" si="1"/>
        <v>8.1039023629839395</v>
      </c>
      <c r="Q54">
        <f t="shared" si="1"/>
        <v>0</v>
      </c>
      <c r="R54">
        <f t="shared" si="1"/>
        <v>0</v>
      </c>
      <c r="S54">
        <f t="shared" si="1"/>
        <v>0.1899022424931143</v>
      </c>
      <c r="T54">
        <f>SUM(C54:S54)</f>
        <v>35.198497869705221</v>
      </c>
    </row>
    <row r="55" spans="1:20" x14ac:dyDescent="0.25">
      <c r="A55" t="s">
        <v>49</v>
      </c>
      <c r="B55" t="s">
        <v>50</v>
      </c>
      <c r="C55">
        <f>C54/$T54</f>
        <v>8.3258955333235657E-3</v>
      </c>
      <c r="D55">
        <f t="shared" ref="D55:S55" si="2">D54/$T54</f>
        <v>2.6749437169461945E-2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3.7699654974889096E-3</v>
      </c>
      <c r="I55">
        <f t="shared" si="2"/>
        <v>0.24475468581400614</v>
      </c>
      <c r="J55">
        <f t="shared" si="2"/>
        <v>6.8365593403226455E-2</v>
      </c>
      <c r="K55">
        <f t="shared" si="2"/>
        <v>9.1238493612372962E-2</v>
      </c>
      <c r="L55">
        <f t="shared" si="2"/>
        <v>0</v>
      </c>
      <c r="M55">
        <f t="shared" si="2"/>
        <v>0.31162827873766108</v>
      </c>
      <c r="N55">
        <f t="shared" si="2"/>
        <v>3.8498940946088168E-3</v>
      </c>
      <c r="O55">
        <f t="shared" si="2"/>
        <v>5.6882518283666592E-3</v>
      </c>
      <c r="P55">
        <f t="shared" si="2"/>
        <v>0.23023432400388988</v>
      </c>
      <c r="Q55">
        <f t="shared" si="2"/>
        <v>0</v>
      </c>
      <c r="R55">
        <f t="shared" si="2"/>
        <v>0</v>
      </c>
      <c r="S55">
        <f t="shared" si="2"/>
        <v>5.3951803055936687E-3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0.54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0.36</v>
      </c>
      <c r="I11" s="8">
        <f>'Protocole Inventaire'!I11*$B11</f>
        <v>3.5999999999999996</v>
      </c>
      <c r="J11" s="8">
        <f>'Protocole Inventaire'!J11*$B11</f>
        <v>3.42</v>
      </c>
      <c r="K11" s="8">
        <f>'Protocole Inventaire'!K11*$B11</f>
        <v>4.5</v>
      </c>
      <c r="L11" s="8">
        <f>'Protocole Inventaire'!L11*$B11</f>
        <v>0</v>
      </c>
      <c r="M11" s="8">
        <f>'Protocole Inventaire'!M11*$B11</f>
        <v>7.56</v>
      </c>
      <c r="N11" s="8">
        <f>'Protocole Inventaire'!N11*$B11</f>
        <v>0</v>
      </c>
      <c r="O11" s="8">
        <f>'Protocole Inventaire'!O11*$B11</f>
        <v>0.18</v>
      </c>
      <c r="P11" s="8">
        <f>'Protocole Inventaire'!P11*$B11</f>
        <v>25.56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0.89999999999999991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0.28999999999999998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0.28999999999999998</v>
      </c>
      <c r="I12" s="8">
        <f>'Protocole Inventaire'!I12*$B12</f>
        <v>2.61</v>
      </c>
      <c r="J12" s="8">
        <f>'Protocole Inventaire'!J12*$B12</f>
        <v>1.45</v>
      </c>
      <c r="K12" s="8">
        <f>'Protocole Inventaire'!K12*$B12</f>
        <v>2.0299999999999998</v>
      </c>
      <c r="L12" s="8">
        <f>'Protocole Inventaire'!L12*$B12</f>
        <v>0</v>
      </c>
      <c r="M12" s="8">
        <f>'Protocole Inventaire'!M12*$B12</f>
        <v>11.6</v>
      </c>
      <c r="N12" s="8">
        <f>'Protocole Inventaire'!N12*$B12</f>
        <v>0</v>
      </c>
      <c r="O12" s="8">
        <f>'Protocole Inventaire'!O12*$B12</f>
        <v>0.28999999999999998</v>
      </c>
      <c r="P12" s="8">
        <f>'Protocole Inventaire'!P12*$B12</f>
        <v>6.9599999999999991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8.2800000000000011</v>
      </c>
      <c r="J13" s="8">
        <f>'Protocole Inventaire'!J13*$B13</f>
        <v>2.7600000000000002</v>
      </c>
      <c r="K13" s="8">
        <f>'Protocole Inventaire'!K13*$B13</f>
        <v>3.22</v>
      </c>
      <c r="L13" s="8">
        <f>'Protocole Inventaire'!L13*$B13</f>
        <v>0</v>
      </c>
      <c r="M13" s="8">
        <f>'Protocole Inventaire'!M13*$B13</f>
        <v>16.560000000000002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3.68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8.7100000000000009</v>
      </c>
      <c r="J14" s="8">
        <f>'Protocole Inventaire'!J14*$B14</f>
        <v>1.34</v>
      </c>
      <c r="K14" s="8">
        <f>'Protocole Inventaire'!K14*$B14</f>
        <v>3.35</v>
      </c>
      <c r="L14" s="8">
        <f>'Protocole Inventaire'!L14*$B14</f>
        <v>0</v>
      </c>
      <c r="M14" s="8">
        <f>'Protocole Inventaire'!M14*$B14</f>
        <v>16.75</v>
      </c>
      <c r="N14" s="8">
        <f>'Protocole Inventaire'!N14*$B14</f>
        <v>0</v>
      </c>
      <c r="O14" s="8">
        <f>'Protocole Inventaire'!O14*$B14</f>
        <v>0.67</v>
      </c>
      <c r="P14" s="8">
        <f>'Protocole Inventaire'!P14*$B14</f>
        <v>2.68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1.84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6.44</v>
      </c>
      <c r="J15" s="8">
        <f>'Protocole Inventaire'!J15*$B15</f>
        <v>0</v>
      </c>
      <c r="K15" s="8">
        <f>'Protocole Inventaire'!K15*$B15</f>
        <v>2.7600000000000002</v>
      </c>
      <c r="L15" s="8">
        <f>'Protocole Inventaire'!L15*$B15</f>
        <v>0</v>
      </c>
      <c r="M15" s="8">
        <f>'Protocole Inventaire'!M15*$B15</f>
        <v>5.5200000000000005</v>
      </c>
      <c r="N15" s="8">
        <f>'Protocole Inventaire'!N15*$B15</f>
        <v>0.92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10.89</v>
      </c>
      <c r="J16" s="8">
        <f>'Protocole Inventaire'!J16*$B16</f>
        <v>3.63</v>
      </c>
      <c r="K16" s="8">
        <f>'Protocole Inventaire'!K16*$B16</f>
        <v>1.21</v>
      </c>
      <c r="L16" s="8">
        <f>'Protocole Inventaire'!L16*$B16</f>
        <v>0</v>
      </c>
      <c r="M16" s="8">
        <f>'Protocole Inventaire'!M16*$B16</f>
        <v>3.63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1.56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9.36</v>
      </c>
      <c r="J17" s="8">
        <f>'Protocole Inventaire'!J17*$B17</f>
        <v>1.56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1.93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2.35</v>
      </c>
      <c r="D19" s="8">
        <f>'Protocole Inventaire'!D19*$B19</f>
        <v>2.35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4.7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2.35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2.35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2.35</v>
      </c>
      <c r="D53">
        <f t="shared" ref="D53:S53" si="0">SUM(D9:D51)</f>
        <v>6.58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0.64999999999999991</v>
      </c>
      <c r="I53">
        <f t="shared" si="0"/>
        <v>56.52</v>
      </c>
      <c r="J53">
        <f t="shared" si="0"/>
        <v>14.160000000000002</v>
      </c>
      <c r="K53">
        <f t="shared" si="0"/>
        <v>18.63</v>
      </c>
      <c r="L53">
        <f t="shared" si="0"/>
        <v>0</v>
      </c>
      <c r="M53">
        <f t="shared" si="0"/>
        <v>63.970000000000006</v>
      </c>
      <c r="N53">
        <f t="shared" si="0"/>
        <v>0.92</v>
      </c>
      <c r="O53">
        <f t="shared" si="0"/>
        <v>1.1400000000000001</v>
      </c>
      <c r="P53">
        <f t="shared" si="0"/>
        <v>41.23</v>
      </c>
      <c r="Q53">
        <f t="shared" si="0"/>
        <v>0</v>
      </c>
      <c r="R53">
        <f t="shared" si="0"/>
        <v>0</v>
      </c>
      <c r="S53">
        <f t="shared" si="0"/>
        <v>0.89999999999999991</v>
      </c>
      <c r="T53">
        <f>SUM(C53:S53)</f>
        <v>207.04999999999998</v>
      </c>
    </row>
    <row r="54" spans="1:20" x14ac:dyDescent="0.25">
      <c r="A54" t="s">
        <v>53</v>
      </c>
      <c r="B54" t="s">
        <v>30</v>
      </c>
      <c r="C54">
        <f>C53/$B$6</f>
        <v>3.5074626865671643</v>
      </c>
      <c r="D54">
        <f t="shared" ref="D54:S54" si="1">D53/$B$6</f>
        <v>9.8208955223880601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0.97014925373134309</v>
      </c>
      <c r="I54">
        <f t="shared" si="1"/>
        <v>84.358208955223887</v>
      </c>
      <c r="J54">
        <f t="shared" si="1"/>
        <v>21.134328358208958</v>
      </c>
      <c r="K54">
        <f t="shared" si="1"/>
        <v>27.805970149253728</v>
      </c>
      <c r="L54">
        <f t="shared" si="1"/>
        <v>0</v>
      </c>
      <c r="M54">
        <f t="shared" si="1"/>
        <v>95.477611940298516</v>
      </c>
      <c r="N54">
        <f t="shared" si="1"/>
        <v>1.3731343283582089</v>
      </c>
      <c r="O54">
        <f t="shared" si="1"/>
        <v>1.7014925373134329</v>
      </c>
      <c r="P54">
        <f t="shared" si="1"/>
        <v>61.537313432835809</v>
      </c>
      <c r="Q54">
        <f t="shared" si="1"/>
        <v>0</v>
      </c>
      <c r="R54">
        <f t="shared" si="1"/>
        <v>0</v>
      </c>
      <c r="S54">
        <f t="shared" si="1"/>
        <v>1.3432835820895521</v>
      </c>
      <c r="T54">
        <f>SUM(C54:S54)</f>
        <v>309.02985074626866</v>
      </c>
    </row>
    <row r="55" spans="1:20" x14ac:dyDescent="0.25">
      <c r="A55" t="s">
        <v>53</v>
      </c>
      <c r="B55" t="s">
        <v>50</v>
      </c>
      <c r="C55">
        <f>C54/$T54</f>
        <v>1.1349915479352813E-2</v>
      </c>
      <c r="D55">
        <f t="shared" ref="D55:S55" si="2">D54/$T54</f>
        <v>3.1779763342187878E-2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3.1393383240763094E-3</v>
      </c>
      <c r="I55">
        <f t="shared" si="2"/>
        <v>0.27297754165660471</v>
      </c>
      <c r="J55">
        <f t="shared" si="2"/>
        <v>6.8389277952185468E-2</v>
      </c>
      <c r="K55">
        <f t="shared" si="2"/>
        <v>8.9978266119294839E-2</v>
      </c>
      <c r="L55">
        <f t="shared" si="2"/>
        <v>0</v>
      </c>
      <c r="M55">
        <f t="shared" si="2"/>
        <v>0.308959188601787</v>
      </c>
      <c r="N55">
        <f t="shared" si="2"/>
        <v>4.4433711663849308E-3</v>
      </c>
      <c r="O55">
        <f t="shared" si="2"/>
        <v>5.5059164453030666E-3</v>
      </c>
      <c r="P55">
        <f t="shared" si="2"/>
        <v>0.19913064477179421</v>
      </c>
      <c r="Q55">
        <f t="shared" si="2"/>
        <v>0</v>
      </c>
      <c r="R55">
        <f t="shared" si="2"/>
        <v>0</v>
      </c>
      <c r="S55">
        <f t="shared" si="2"/>
        <v>4.3467761410287365E-3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2025-11-20T06:55:32Z</dcterms:modified>
</cp:coreProperties>
</file>