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36" i="6" l="1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6" i="5" l="1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l="1"/>
  <c r="F30" i="5"/>
  <c r="F34" i="5"/>
  <c r="F33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<sst xmlns="http://schemas.openxmlformats.org/spreadsheetml/2006/main" count="140" uniqueCount="49">
  <si>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</si>
  <si>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</si>
  <si>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</si>
  <si>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</si>
  <si>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</si>
  <si>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</si>
  <si>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</si>
  <si>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</si>
  <si>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</si>
  <si>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</si>
  <si>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</si>
  <si>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</si>
  <si>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</si>
  <si>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</si>
  <si>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</si>
  <si>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</si>
  <si>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</si>
  <si>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</si>
  <si>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</si>
  <si>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</si>
  <si>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</si>
  <si>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</si>
  <si>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</si>
  <si>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</si>
  <si>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</si>
  <si>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</si>
  <si>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</si>
  <si>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</si>
  <si>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</si>
  <si>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</si>
  <si>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</si>
  <si>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</si>
  <si>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</si>
  <si>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</si>
  <si>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</si>
  <si>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</si>
  <si>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</si>
  <si>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</si>
  <si>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</si>
  <si>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</si>
  <si>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</si>
  <si>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</si>
  <si>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</si>
  <si>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</si>
  <si>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</si>
  <si>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</si>
  <si>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</si>
  <si>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Tienfengraben</t>
  </si>
  <si>
    <t>Philip Mösch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</si>
</sst>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1"/>
  <sheetViews>
    <sheetView tabSelected="1" topLeftCell="A4" workbookViewId="0">
      <selection activeCell="I26" sqref="I26"/>
    </sheetView>
  </sheetViews>
  <sheetFormatPr baseColWidth="10"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40024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0.7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28">
        <v>10</v>
      </c>
      <c r="B9" s="28">
        <v>0.05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9">
        <v>14</v>
      </c>
      <c r="B10" s="29">
        <v>0.13</v>
      </c>
      <c r="C10" s="29">
        <v>4</v>
      </c>
      <c r="D10" s="29">
        <v>14</v>
      </c>
      <c r="E10" s="29"/>
      <c r="F10" s="29"/>
      <c r="G10" s="29"/>
      <c r="H10" s="29">
        <v>3</v>
      </c>
      <c r="I10" s="29"/>
      <c r="J10" s="29"/>
      <c r="K10" s="29"/>
      <c r="L10" s="29"/>
      <c r="M10" s="29"/>
      <c r="N10" s="29"/>
      <c r="O10" s="29"/>
      <c r="P10" s="29"/>
    </row>
    <row r="11" spans="1:16" x14ac:dyDescent="0.25">
      <c r="A11" s="29">
        <v>18</v>
      </c>
      <c r="B11" s="29">
        <v>0.25</v>
      </c>
      <c r="C11" s="29">
        <v>8</v>
      </c>
      <c r="D11" s="29">
        <v>17</v>
      </c>
      <c r="E11" s="29"/>
      <c r="F11" s="29"/>
      <c r="G11" s="29"/>
      <c r="H11" s="29">
        <v>13</v>
      </c>
      <c r="I11" s="29"/>
      <c r="J11" s="29"/>
      <c r="K11" s="29"/>
      <c r="L11" s="29"/>
      <c r="M11" s="29"/>
      <c r="N11" s="29"/>
      <c r="O11" s="29"/>
      <c r="P11" s="29"/>
    </row>
    <row r="12" spans="1:16" x14ac:dyDescent="0.25">
      <c r="A12" s="29">
        <v>22</v>
      </c>
      <c r="B12" s="29">
        <v>0.41</v>
      </c>
      <c r="C12" s="29">
        <v>2</v>
      </c>
      <c r="D12" s="29">
        <v>4</v>
      </c>
      <c r="E12" s="29"/>
      <c r="F12" s="29"/>
      <c r="G12" s="29"/>
      <c r="H12" s="29">
        <v>9</v>
      </c>
      <c r="I12" s="29"/>
      <c r="J12" s="29"/>
      <c r="K12" s="29"/>
      <c r="L12" s="29"/>
      <c r="M12" s="29"/>
      <c r="N12" s="29"/>
      <c r="O12" s="29"/>
      <c r="P12" s="29"/>
    </row>
    <row r="13" spans="1:16" x14ac:dyDescent="0.25">
      <c r="A13" s="29">
        <v>26</v>
      </c>
      <c r="B13" s="29">
        <v>0.61</v>
      </c>
      <c r="C13" s="29">
        <v>1</v>
      </c>
      <c r="D13" s="29">
        <v>3</v>
      </c>
      <c r="E13" s="29"/>
      <c r="F13" s="29"/>
      <c r="G13" s="29"/>
      <c r="H13" s="29">
        <v>8</v>
      </c>
      <c r="I13" s="29"/>
      <c r="J13" s="29"/>
      <c r="K13" s="29"/>
      <c r="L13" s="29"/>
      <c r="M13" s="29"/>
      <c r="N13" s="29"/>
      <c r="O13" s="29"/>
      <c r="P13" s="29"/>
    </row>
    <row r="14" spans="1:16" x14ac:dyDescent="0.25">
      <c r="A14" s="29">
        <v>30</v>
      </c>
      <c r="B14" s="29">
        <v>0.86</v>
      </c>
      <c r="C14" s="29">
        <v>3</v>
      </c>
      <c r="D14" s="29">
        <v>3</v>
      </c>
      <c r="E14" s="29"/>
      <c r="F14" s="29"/>
      <c r="G14" s="29"/>
      <c r="H14" s="29">
        <v>11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25">
      <c r="A15" s="29">
        <v>34</v>
      </c>
      <c r="B15" s="29">
        <v>1.1599999999999999</v>
      </c>
      <c r="C15" s="29">
        <v>4</v>
      </c>
      <c r="D15" s="29">
        <v>4</v>
      </c>
      <c r="E15" s="29"/>
      <c r="F15" s="29"/>
      <c r="G15" s="29"/>
      <c r="H15" s="29">
        <v>15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25">
      <c r="A16" s="29">
        <v>38</v>
      </c>
      <c r="B16" s="29">
        <v>1.5</v>
      </c>
      <c r="C16" s="29">
        <v>3</v>
      </c>
      <c r="D16" s="29">
        <v>3</v>
      </c>
      <c r="E16" s="29"/>
      <c r="F16" s="29"/>
      <c r="G16" s="29"/>
      <c r="H16" s="29">
        <v>7</v>
      </c>
      <c r="I16" s="29"/>
      <c r="J16" s="29"/>
      <c r="K16" s="29"/>
      <c r="L16" s="29"/>
      <c r="M16" s="29"/>
      <c r="N16" s="29"/>
      <c r="O16" s="29"/>
      <c r="P16" s="29"/>
    </row>
    <row r="17" spans="1:16" x14ac:dyDescent="0.25">
      <c r="A17" s="29">
        <v>42</v>
      </c>
      <c r="B17" s="29">
        <v>1.89</v>
      </c>
      <c r="C17" s="29">
        <v>6</v>
      </c>
      <c r="D17" s="29">
        <v>5</v>
      </c>
      <c r="E17" s="29"/>
      <c r="F17" s="29"/>
      <c r="G17" s="29"/>
      <c r="H17" s="29">
        <v>7</v>
      </c>
      <c r="I17" s="29"/>
      <c r="J17" s="29">
        <v>2</v>
      </c>
      <c r="K17" s="29"/>
      <c r="L17" s="29"/>
      <c r="M17" s="29"/>
      <c r="N17" s="29"/>
      <c r="O17" s="29"/>
      <c r="P17" s="29"/>
    </row>
    <row r="18" spans="1:16" x14ac:dyDescent="0.25">
      <c r="A18" s="29">
        <v>46</v>
      </c>
      <c r="B18" s="29">
        <v>2.31</v>
      </c>
      <c r="C18" s="29">
        <v>4</v>
      </c>
      <c r="D18" s="29">
        <v>11</v>
      </c>
      <c r="E18" s="29"/>
      <c r="F18" s="29"/>
      <c r="G18" s="29"/>
      <c r="H18" s="29">
        <v>1</v>
      </c>
      <c r="I18" s="29"/>
      <c r="J18" s="29">
        <v>1</v>
      </c>
      <c r="K18" s="29"/>
      <c r="L18" s="29"/>
      <c r="M18" s="29"/>
      <c r="N18" s="29"/>
      <c r="O18" s="29"/>
      <c r="P18" s="29"/>
    </row>
    <row r="19" spans="1:16" x14ac:dyDescent="0.25">
      <c r="A19" s="29">
        <v>50</v>
      </c>
      <c r="B19" s="29">
        <v>2.78</v>
      </c>
      <c r="C19" s="29">
        <v>6</v>
      </c>
      <c r="D19" s="29">
        <v>12</v>
      </c>
      <c r="E19" s="29"/>
      <c r="F19" s="29"/>
      <c r="G19" s="29"/>
      <c r="H19" s="29">
        <v>4</v>
      </c>
      <c r="I19" s="29"/>
      <c r="J19" s="29"/>
      <c r="K19" s="29"/>
      <c r="L19" s="29"/>
      <c r="M19" s="29"/>
      <c r="N19" s="29"/>
      <c r="O19" s="29"/>
      <c r="P19" s="29"/>
    </row>
    <row r="20" spans="1:16" x14ac:dyDescent="0.25">
      <c r="A20" s="29">
        <v>54</v>
      </c>
      <c r="B20" s="29">
        <v>3.29</v>
      </c>
      <c r="C20" s="29">
        <v>6</v>
      </c>
      <c r="D20" s="29">
        <v>12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29">
        <v>58</v>
      </c>
      <c r="B21" s="29">
        <v>3.84</v>
      </c>
      <c r="C21" s="29">
        <v>3</v>
      </c>
      <c r="D21" s="29">
        <v>7</v>
      </c>
      <c r="E21" s="29"/>
      <c r="F21" s="29"/>
      <c r="G21" s="29"/>
      <c r="H21" s="29">
        <v>2</v>
      </c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29">
        <v>62</v>
      </c>
      <c r="B22" s="29">
        <v>4.42</v>
      </c>
      <c r="C22" s="29">
        <v>3</v>
      </c>
      <c r="D22" s="29">
        <v>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29">
        <v>66</v>
      </c>
      <c r="B23" s="29">
        <v>5.03</v>
      </c>
      <c r="C23" s="29">
        <v>1</v>
      </c>
      <c r="D23" s="29">
        <v>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29">
        <v>70</v>
      </c>
      <c r="B24" s="29">
        <v>5.68</v>
      </c>
      <c r="C24" s="29">
        <v>2</v>
      </c>
      <c r="D24" s="29">
        <v>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29">
        <v>74</v>
      </c>
      <c r="B25" s="29">
        <v>6.36</v>
      </c>
      <c r="C25" s="29"/>
      <c r="D25" s="29">
        <v>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29">
        <v>78</v>
      </c>
      <c r="B26" s="29">
        <v>7.06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29">
        <v>82</v>
      </c>
      <c r="B27" s="29">
        <v>7.8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>
        <v>86</v>
      </c>
      <c r="B28" s="29">
        <v>8.56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>
        <v>90</v>
      </c>
      <c r="B29" s="29">
        <v>9.34</v>
      </c>
      <c r="C29" s="29"/>
      <c r="D29" s="29">
        <v>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>
        <v>94</v>
      </c>
      <c r="B30" s="29">
        <v>10.14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>
        <v>98</v>
      </c>
      <c r="B31" s="29">
        <v>10.97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>
        <v>102</v>
      </c>
      <c r="B32" s="29">
        <v>11.81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>
        <v>106</v>
      </c>
      <c r="B33" s="29">
        <v>12.67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>
        <v>110</v>
      </c>
      <c r="B34" s="29">
        <v>13.55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>
        <v>114</v>
      </c>
      <c r="B35" s="29">
        <v>14.44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56</v>
      </c>
      <c r="D54" s="13">
        <f t="shared" ref="D54:P54" si="0">SUM(D9:D51)</f>
        <v>116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80</v>
      </c>
      <c r="I54" s="13">
        <f t="shared" si="0"/>
        <v>0</v>
      </c>
      <c r="J54" s="13">
        <f t="shared" si="0"/>
        <v>3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255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80</v>
      </c>
      <c r="D55" s="20">
        <f t="shared" ref="D55:P55" si="2">ROUND(D54/$B$6, 1)</f>
        <v>165.7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114.3</v>
      </c>
      <c r="I55" s="20">
        <f t="shared" si="2"/>
        <v>0</v>
      </c>
      <c r="J55" s="20">
        <f t="shared" si="2"/>
        <v>4.3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364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8.17</v>
      </c>
      <c r="D56" s="22">
        <f>ROUND('Berechnungen Grundflaeche'!D53, 2)</f>
        <v>18.899999999999999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6.53</v>
      </c>
      <c r="I56" s="22">
        <f>ROUND('Berechnungen Grundflaeche'!I53, 2)</f>
        <v>0</v>
      </c>
      <c r="J56" s="22">
        <f>ROUND('Berechnungen Grundflaeche'!J53, 2)</f>
        <v>0.44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34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11.67</v>
      </c>
      <c r="D57" s="22">
        <f>ROUND('Berechnungen Grundflaeche'!D54, 2)</f>
        <v>26.99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9.32</v>
      </c>
      <c r="I57" s="22">
        <f>ROUND('Berechnungen Grundflaeche'!I54, 2)</f>
        <v>0</v>
      </c>
      <c r="J57" s="22">
        <f>ROUND('Berechnungen Grundflaeche'!J54, 2)</f>
        <v>0.63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48.6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24</v>
      </c>
      <c r="D58" s="24">
        <f>ROUND(100 * 'Berechnungen Grundflaeche'!D55,0)</f>
        <v>56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19</v>
      </c>
      <c r="I58" s="24">
        <f>ROUND(100 * 'Berechnungen Grundflaeche'!I55,0)</f>
        <v>0</v>
      </c>
      <c r="J58" s="24">
        <f>ROUND(100 * 'Berechnungen Grundflaeche'!J55,0)</f>
        <v>1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113.8</v>
      </c>
      <c r="D59" s="26">
        <f>ROUND('Berechnungen Vorrat'!D53, 1)</f>
        <v>266.8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83.9</v>
      </c>
      <c r="I59" s="26">
        <f>ROUND('Berechnungen Vorrat'!I53, 1)</f>
        <v>0</v>
      </c>
      <c r="J59" s="26">
        <f>ROUND('Berechnungen Vorrat'!J53, 1)</f>
        <v>6.1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471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162.6</v>
      </c>
      <c r="D60" s="26">
        <f>ROUND('Berechnungen Vorrat'!D54, 1)</f>
        <v>381.2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119.9</v>
      </c>
      <c r="I60" s="26">
        <f>ROUND('Berechnungen Vorrat'!I54, 1)</f>
        <v>0</v>
      </c>
      <c r="J60" s="26">
        <f>ROUND('Berechnungen Vorrat'!J54, 1)</f>
        <v>8.6999999999999993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672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24</v>
      </c>
      <c r="D61" s="24">
        <f>ROUND(100 * 'Berechnungen Vorrat'!D55, 0)</f>
        <v>57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18</v>
      </c>
      <c r="I61" s="24">
        <f>ROUND(100 * 'Berechnungen Vorrat'!I55, 0)</f>
        <v>0</v>
      </c>
      <c r="J61" s="24">
        <f>ROUND(100 * 'Berechnungen Vorrat'!J55, 0)</f>
        <v>1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Kluppierungsprotokoll!C10/$B$6</f>
        <v>5.7142857142857144</v>
      </c>
      <c r="D10" s="8">
        <f>Kluppierungsprotokoll!D10/$B$6</f>
        <v>20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4.2857142857142856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Kluppierungsprotokoll!C11/$B$6</f>
        <v>11.428571428571429</v>
      </c>
      <c r="D11" s="8">
        <f>Kluppierungsprotokoll!D11/$B$6</f>
        <v>24.285714285714288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18.571428571428573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Kluppierungsprotokoll!C12/$B$6</f>
        <v>2.8571428571428572</v>
      </c>
      <c r="D12" s="8">
        <f>Kluppierungsprotokoll!D12/$B$6</f>
        <v>5.7142857142857144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12.857142857142858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Kluppierungsprotokoll!C13/$B$6</f>
        <v>1.4285714285714286</v>
      </c>
      <c r="D13" s="8">
        <f>Kluppierungsprotokoll!D13/$B$6</f>
        <v>4.2857142857142856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11.428571428571429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Kluppierungsprotokoll!C14/$B$6</f>
        <v>4.2857142857142856</v>
      </c>
      <c r="D14" s="8">
        <f>Kluppierungsprotokoll!D14/$B$6</f>
        <v>4.2857142857142856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15.714285714285715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Kluppierungsprotokoll!C15/$B$6</f>
        <v>5.7142857142857144</v>
      </c>
      <c r="D15" s="8">
        <f>Kluppierungsprotokoll!D15/$B$6</f>
        <v>5.7142857142857144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21.428571428571431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Kluppierungsprotokoll!C16/$B$6</f>
        <v>4.2857142857142856</v>
      </c>
      <c r="D16" s="8">
        <f>Kluppierungsprotokoll!D16/$B$6</f>
        <v>4.2857142857142856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Kluppierungsprotokoll!C17/$B$6</f>
        <v>8.5714285714285712</v>
      </c>
      <c r="D17" s="8">
        <f>Kluppierungsprotokoll!D17/$B$6</f>
        <v>7.1428571428571432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10</v>
      </c>
      <c r="I17" s="8">
        <f>Kluppierungsprotokoll!I17/$B$6</f>
        <v>0</v>
      </c>
      <c r="J17" s="8">
        <f>Kluppierungsprotokoll!J17/$B$6</f>
        <v>2.8571428571428572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Kluppierungsprotokoll!C18/$B$6</f>
        <v>5.7142857142857144</v>
      </c>
      <c r="D18" s="8">
        <f>Kluppierungsprotokoll!D18/$B$6</f>
        <v>15.714285714285715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1.4285714285714286</v>
      </c>
      <c r="I18" s="8">
        <f>Kluppierungsprotokoll!I18/$B$6</f>
        <v>0</v>
      </c>
      <c r="J18" s="8">
        <f>Kluppierungsprotokoll!J18/$B$6</f>
        <v>1.4285714285714286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Kluppierungsprotokoll!C19/$B$6</f>
        <v>8.5714285714285712</v>
      </c>
      <c r="D19" s="8">
        <f>Kluppierungsprotokoll!D19/$B$6</f>
        <v>17.142857142857142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5.7142857142857144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Kluppierungsprotokoll!C20/$B$6</f>
        <v>8.5714285714285712</v>
      </c>
      <c r="D20" s="8">
        <f>Kluppierungsprotokoll!D20/$B$6</f>
        <v>17.142857142857142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Kluppierungsprotokoll!C21/$B$6</f>
        <v>4.2857142857142856</v>
      </c>
      <c r="D21" s="8">
        <f>Kluppierungsprotokoll!D21/$B$6</f>
        <v>10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2.8571428571428572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Kluppierungsprotokoll!C22/$B$6</f>
        <v>4.2857142857142856</v>
      </c>
      <c r="D22" s="8">
        <f>Kluppierungsprotokoll!D22/$B$6</f>
        <v>11.428571428571429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Kluppierungsprotokoll!C23/$B$6</f>
        <v>1.4285714285714286</v>
      </c>
      <c r="D23" s="8">
        <f>Kluppierungsprotokoll!D23/$B$6</f>
        <v>7.1428571428571432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Kluppierungsprotokoll!C24/$B$6</f>
        <v>2.8571428571428572</v>
      </c>
      <c r="D24" s="8">
        <f>Kluppierungsprotokoll!D24/$B$6</f>
        <v>7.1428571428571432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Kluppierungsprotokoll!C25/$B$6</f>
        <v>0</v>
      </c>
      <c r="D25" s="8">
        <f>Kluppierungsprotokoll!D25/$B$6</f>
        <v>2.8571428571428572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Kluppierungsprotokoll!C29/$B$6</f>
        <v>0</v>
      </c>
      <c r="D29" s="8">
        <f>Kluppierungsprotokoll!D29/$B$6</f>
        <v>1.4285714285714286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Kluppierungsprotokoll!C10*($A10/200)^2*PI()</f>
        <v>6.1575216010359951E-2</v>
      </c>
      <c r="D10" s="8">
        <f>Kluppierungsprotokoll!D10*($A10/200)^2*PI()</f>
        <v>0.21551325603625984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4.6181412007769963E-2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Kluppierungsprotokoll!C11*($A11/200)^2*PI()</f>
        <v>0.20357520395261858</v>
      </c>
      <c r="D11" s="8">
        <f>Kluppierungsprotokoll!D11*($A11/200)^2*PI()</f>
        <v>0.43259730839931448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0.33080970642300517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Kluppierungsprotokoll!C12*($A12/200)^2*PI()</f>
        <v>7.6026542216872994E-2</v>
      </c>
      <c r="D12" s="8">
        <f>Kluppierungsprotokoll!D12*($A12/200)^2*PI()</f>
        <v>0.15205308443374599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0.34211943997592847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Kluppierungsprotokoll!C13*($A13/200)^2*PI()</f>
        <v>5.3092915845667513E-2</v>
      </c>
      <c r="D13" s="8">
        <f>Kluppierungsprotokoll!D13*($A13/200)^2*PI()</f>
        <v>0.15927874753700255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0.4247433267653401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Kluppierungsprotokoll!C14*($A14/200)^2*PI()</f>
        <v>0.21205750411731106</v>
      </c>
      <c r="D14" s="8">
        <f>Kluppierungsprotokoll!D14*($A14/200)^2*PI()</f>
        <v>0.21205750411731106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0.77754418176347384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Kluppierungsprotokoll!C15*($A15/200)^2*PI()</f>
        <v>0.36316811075498018</v>
      </c>
      <c r="D15" s="8">
        <f>Kluppierungsprotokoll!D15*($A15/200)^2*PI()</f>
        <v>0.36316811075498018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1.3618804153311757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Kluppierungsprotokoll!C16*($A16/200)^2*PI()</f>
        <v>0.34023448438377463</v>
      </c>
      <c r="D16" s="8">
        <f>Kluppierungsprotokoll!D16*($A16/200)^2*PI()</f>
        <v>0.34023448438377463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0.7938804635621407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Kluppierungsprotokoll!C17*($A17/200)^2*PI()</f>
        <v>0.83126541613985905</v>
      </c>
      <c r="D17" s="8">
        <f>Kluppierungsprotokoll!D17*($A17/200)^2*PI()</f>
        <v>0.69272118011654926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0.96980965216316906</v>
      </c>
      <c r="I17" s="8">
        <f>Kluppierungsprotokoll!I17*($A17/200)^2*PI()</f>
        <v>0</v>
      </c>
      <c r="J17" s="8">
        <f>Kluppierungsprotokoll!J17*($A17/200)^2*PI()</f>
        <v>0.27708847204661974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Kluppierungsprotokoll!C18*($A18/200)^2*PI()</f>
        <v>0.66476100549960027</v>
      </c>
      <c r="D18" s="8">
        <f>Kluppierungsprotokoll!D18*($A18/200)^2*PI()</f>
        <v>1.828092765123901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0.16619025137490007</v>
      </c>
      <c r="I18" s="8">
        <f>Kluppierungsprotokoll!I18*($A18/200)^2*PI()</f>
        <v>0</v>
      </c>
      <c r="J18" s="8">
        <f>Kluppierungsprotokoll!J18*($A18/200)^2*PI()</f>
        <v>0.16619025137490007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Kluppierungsprotokoll!C19*($A19/200)^2*PI()</f>
        <v>1.1780972450961724</v>
      </c>
      <c r="D19" s="8">
        <f>Kluppierungsprotokoll!D19*($A19/200)^2*PI()</f>
        <v>2.3561944901923448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0.78539816339744828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Kluppierungsprotokoll!C20*($A20/200)^2*PI()</f>
        <v>1.3741326266801754</v>
      </c>
      <c r="D20" s="8">
        <f>Kluppierungsprotokoll!D20*($A20/200)^2*PI()</f>
        <v>2.7482652533603509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Kluppierungsprotokoll!C21*($A21/200)^2*PI()</f>
        <v>0.79262382650070473</v>
      </c>
      <c r="D21" s="8">
        <f>Kluppierungsprotokoll!D21*($A21/200)^2*PI()</f>
        <v>1.8494555951683112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0.52841588433380315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Kluppierungsprotokoll!C22*($A22/200)^2*PI()</f>
        <v>0.90572116202993735</v>
      </c>
      <c r="D22" s="8">
        <f>Kluppierungsprotokoll!D22*($A22/200)^2*PI()</f>
        <v>2.4152564320798331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Kluppierungsprotokoll!C23*($A23/200)^2*PI()</f>
        <v>0.34211943997592853</v>
      </c>
      <c r="D23" s="8">
        <f>Kluppierungsprotokoll!D23*($A23/200)^2*PI()</f>
        <v>1.7105971998796428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Kluppierungsprotokoll!C24*($A24/200)^2*PI()</f>
        <v>0.76969020012949918</v>
      </c>
      <c r="D24" s="8">
        <f>Kluppierungsprotokoll!D24*($A24/200)^2*PI()</f>
        <v>1.9242255003237481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Kluppierungsprotokoll!C25*($A25/200)^2*PI()</f>
        <v>0</v>
      </c>
      <c r="D25" s="8">
        <f>Kluppierungsprotokoll!D25*($A25/200)^2*PI()</f>
        <v>0.8601680685528853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Kluppierungsprotokoll!C29*($A29/200)^2*PI()</f>
        <v>0</v>
      </c>
      <c r="D29" s="8">
        <f>Kluppierungsprotokoll!D29*($A29/200)^2*PI()</f>
        <v>0.63617251235193317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8.1681408993334621</v>
      </c>
      <c r="D53" s="2">
        <f t="shared" ref="D53:P53" si="0">SUM(D9:D51)</f>
        <v>18.896051492811889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6.5269728970981546</v>
      </c>
      <c r="I53" s="2">
        <f t="shared" si="0"/>
        <v>0</v>
      </c>
      <c r="J53" s="2">
        <f t="shared" si="0"/>
        <v>0.4432787234215198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34.034444012665027</v>
      </c>
    </row>
    <row r="54" spans="1:17" x14ac:dyDescent="0.25">
      <c r="A54" s="2" t="s">
        <v>24</v>
      </c>
      <c r="B54" s="2" t="s">
        <v>26</v>
      </c>
      <c r="C54" s="2">
        <f>C53/$B$6</f>
        <v>11.668772713333517</v>
      </c>
      <c r="D54" s="2">
        <f t="shared" ref="D54:P54" si="1">D53/$B$6</f>
        <v>26.994359275445557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9.3242469958545069</v>
      </c>
      <c r="I54" s="2">
        <f t="shared" si="1"/>
        <v>0</v>
      </c>
      <c r="J54" s="2">
        <f t="shared" si="1"/>
        <v>0.63325531917359978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48.620634303807179</v>
      </c>
    </row>
    <row r="55" spans="1:17" x14ac:dyDescent="0.25">
      <c r="A55" s="2" t="s">
        <v>24</v>
      </c>
      <c r="B55" s="2" t="s">
        <v>31</v>
      </c>
      <c r="C55" s="2">
        <f>C54/$Q54</f>
        <v>0.23999630774911154</v>
      </c>
      <c r="D55" s="2">
        <f t="shared" ref="D55:P55" si="3">D54/$Q54</f>
        <v>0.55520376609590627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0.19177551114598237</v>
      </c>
      <c r="I55" s="2">
        <f t="shared" si="3"/>
        <v>0</v>
      </c>
      <c r="J55" s="2">
        <f t="shared" si="3"/>
        <v>1.3024415008999863E-2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0.7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10</v>
      </c>
      <c r="B9" s="7">
        <f>Kluppierungsprotokoll!B9</f>
        <v>0.05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14</v>
      </c>
      <c r="B10" s="8">
        <f>Kluppierungsprotokoll!B10</f>
        <v>0.13</v>
      </c>
      <c r="C10" s="8">
        <f>Kluppierungsprotokoll!C10*$B10</f>
        <v>0.52</v>
      </c>
      <c r="D10" s="8">
        <f>Kluppierungsprotokoll!D10*$B10</f>
        <v>1.82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0.39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18</v>
      </c>
      <c r="B11" s="8">
        <f>Kluppierungsprotokoll!B11</f>
        <v>0.25</v>
      </c>
      <c r="C11" s="8">
        <f>Kluppierungsprotokoll!C11*$B11</f>
        <v>2</v>
      </c>
      <c r="D11" s="8">
        <f>Kluppierungsprotokoll!D11*$B11</f>
        <v>4.25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3.25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22</v>
      </c>
      <c r="B12" s="8">
        <f>Kluppierungsprotokoll!B12</f>
        <v>0.41</v>
      </c>
      <c r="C12" s="8">
        <f>Kluppierungsprotokoll!C12*$B12</f>
        <v>0.82</v>
      </c>
      <c r="D12" s="8">
        <f>Kluppierungsprotokoll!D12*$B12</f>
        <v>1.64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3.69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26</v>
      </c>
      <c r="B13" s="8">
        <f>Kluppierungsprotokoll!B13</f>
        <v>0.61</v>
      </c>
      <c r="C13" s="8">
        <f>Kluppierungsprotokoll!C13*$B13</f>
        <v>0.61</v>
      </c>
      <c r="D13" s="8">
        <f>Kluppierungsprotokoll!D13*$B13</f>
        <v>1.83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4.88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30</v>
      </c>
      <c r="B14" s="8">
        <f>Kluppierungsprotokoll!B14</f>
        <v>0.86</v>
      </c>
      <c r="C14" s="8">
        <f>Kluppierungsprotokoll!C14*$B14</f>
        <v>2.58</v>
      </c>
      <c r="D14" s="8">
        <f>Kluppierungsprotokoll!D14*$B14</f>
        <v>2.58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9.4599999999999991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34</v>
      </c>
      <c r="B15" s="8">
        <f>Kluppierungsprotokoll!B15</f>
        <v>1.1599999999999999</v>
      </c>
      <c r="C15" s="8">
        <f>Kluppierungsprotokoll!C15*$B15</f>
        <v>4.6399999999999997</v>
      </c>
      <c r="D15" s="8">
        <f>Kluppierungsprotokoll!D15*$B15</f>
        <v>4.6399999999999997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17.399999999999999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38</v>
      </c>
      <c r="B16" s="8">
        <f>Kluppierungsprotokoll!B16</f>
        <v>1.5</v>
      </c>
      <c r="C16" s="8">
        <f>Kluppierungsprotokoll!C16*$B16</f>
        <v>4.5</v>
      </c>
      <c r="D16" s="8">
        <f>Kluppierungsprotokoll!D16*$B16</f>
        <v>4.5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10.5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42</v>
      </c>
      <c r="B17" s="8">
        <f>Kluppierungsprotokoll!B17</f>
        <v>1.89</v>
      </c>
      <c r="C17" s="8">
        <f>Kluppierungsprotokoll!C17*$B17</f>
        <v>11.34</v>
      </c>
      <c r="D17" s="8">
        <f>Kluppierungsprotokoll!D17*$B17</f>
        <v>9.4499999999999993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13.229999999999999</v>
      </c>
      <c r="I17" s="8">
        <f>Kluppierungsprotokoll!I17*$B17</f>
        <v>0</v>
      </c>
      <c r="J17" s="8">
        <f>Kluppierungsprotokoll!J17*$B17</f>
        <v>3.78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46</v>
      </c>
      <c r="B18" s="8">
        <f>Kluppierungsprotokoll!B18</f>
        <v>2.31</v>
      </c>
      <c r="C18" s="8">
        <f>Kluppierungsprotokoll!C18*$B18</f>
        <v>9.24</v>
      </c>
      <c r="D18" s="8">
        <f>Kluppierungsprotokoll!D18*$B18</f>
        <v>25.41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2.31</v>
      </c>
      <c r="I18" s="8">
        <f>Kluppierungsprotokoll!I18*$B18</f>
        <v>0</v>
      </c>
      <c r="J18" s="8">
        <f>Kluppierungsprotokoll!J18*$B18</f>
        <v>2.31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50</v>
      </c>
      <c r="B19" s="8">
        <f>Kluppierungsprotokoll!B19</f>
        <v>2.78</v>
      </c>
      <c r="C19" s="8">
        <f>Kluppierungsprotokoll!C19*$B19</f>
        <v>16.68</v>
      </c>
      <c r="D19" s="8">
        <f>Kluppierungsprotokoll!D19*$B19</f>
        <v>33.36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11.12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54</v>
      </c>
      <c r="B20" s="8">
        <f>Kluppierungsprotokoll!B20</f>
        <v>3.29</v>
      </c>
      <c r="C20" s="8">
        <f>Kluppierungsprotokoll!C20*$B20</f>
        <v>19.740000000000002</v>
      </c>
      <c r="D20" s="8">
        <f>Kluppierungsprotokoll!D20*$B20</f>
        <v>39.480000000000004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58</v>
      </c>
      <c r="B21" s="8">
        <f>Kluppierungsprotokoll!B21</f>
        <v>3.84</v>
      </c>
      <c r="C21" s="8">
        <f>Kluppierungsprotokoll!C21*$B21</f>
        <v>11.52</v>
      </c>
      <c r="D21" s="8">
        <f>Kluppierungsprotokoll!D21*$B21</f>
        <v>26.88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7.68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62</v>
      </c>
      <c r="B22" s="8">
        <f>Kluppierungsprotokoll!B22</f>
        <v>4.42</v>
      </c>
      <c r="C22" s="8">
        <f>Kluppierungsprotokoll!C22*$B22</f>
        <v>13.26</v>
      </c>
      <c r="D22" s="8">
        <f>Kluppierungsprotokoll!D22*$B22</f>
        <v>35.36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66</v>
      </c>
      <c r="B23" s="8">
        <f>Kluppierungsprotokoll!B23</f>
        <v>5.03</v>
      </c>
      <c r="C23" s="8">
        <f>Kluppierungsprotokoll!C23*$B23</f>
        <v>5.03</v>
      </c>
      <c r="D23" s="8">
        <f>Kluppierungsprotokoll!D23*$B23</f>
        <v>25.150000000000002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70</v>
      </c>
      <c r="B24" s="8">
        <f>Kluppierungsprotokoll!B24</f>
        <v>5.68</v>
      </c>
      <c r="C24" s="8">
        <f>Kluppierungsprotokoll!C24*$B24</f>
        <v>11.36</v>
      </c>
      <c r="D24" s="8">
        <f>Kluppierungsprotokoll!D24*$B24</f>
        <v>28.4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74</v>
      </c>
      <c r="B25" s="8">
        <f>Kluppierungsprotokoll!B25</f>
        <v>6.36</v>
      </c>
      <c r="C25" s="8">
        <f>Kluppierungsprotokoll!C25*$B25</f>
        <v>0</v>
      </c>
      <c r="D25" s="8">
        <f>Kluppierungsprotokoll!D25*$B25</f>
        <v>12.72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78</v>
      </c>
      <c r="B26" s="8">
        <f>Kluppierungsprotokoll!B26</f>
        <v>7.06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82</v>
      </c>
      <c r="B27" s="8">
        <f>Kluppierungsprotokoll!B27</f>
        <v>7.8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86</v>
      </c>
      <c r="B28" s="8">
        <f>Kluppierungsprotokoll!B28</f>
        <v>8.56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90</v>
      </c>
      <c r="B29" s="8">
        <f>Kluppierungsprotokoll!B29</f>
        <v>9.34</v>
      </c>
      <c r="C29" s="8">
        <f>Kluppierungsprotokoll!C29*$B29</f>
        <v>0</v>
      </c>
      <c r="D29" s="8">
        <f>Kluppierungsprotokoll!D29*$B29</f>
        <v>9.34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94</v>
      </c>
      <c r="B30" s="8">
        <f>Kluppierungsprotokoll!B30</f>
        <v>10.14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98</v>
      </c>
      <c r="B31" s="8">
        <f>Kluppierungsprotokoll!B31</f>
        <v>10.97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102</v>
      </c>
      <c r="B32" s="8">
        <f>Kluppierungsprotokoll!B32</f>
        <v>11.81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106</v>
      </c>
      <c r="B33" s="8">
        <f>Kluppierungsprotokoll!B33</f>
        <v>12.67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110</v>
      </c>
      <c r="B34" s="8">
        <f>Kluppierungsprotokoll!B34</f>
        <v>13.55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114</v>
      </c>
      <c r="B35" s="8">
        <f>Kluppierungsprotokoll!B35</f>
        <v>14.44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113.84</v>
      </c>
      <c r="D53" s="2">
        <f t="shared" ref="D53:P53" si="0">SUM(D9:D51)</f>
        <v>266.81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83.91</v>
      </c>
      <c r="I53" s="2">
        <f t="shared" si="0"/>
        <v>0</v>
      </c>
      <c r="J53" s="2">
        <f t="shared" si="0"/>
        <v>6.09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470.64999999999992</v>
      </c>
    </row>
    <row r="54" spans="1:17" x14ac:dyDescent="0.25">
      <c r="A54" s="2" t="s">
        <v>25</v>
      </c>
      <c r="B54" s="2" t="s">
        <v>26</v>
      </c>
      <c r="C54" s="2">
        <f>C53/$B$6</f>
        <v>162.62857142857143</v>
      </c>
      <c r="D54" s="2">
        <f t="shared" ref="D54:P54" si="2">D53/$B$6</f>
        <v>381.1571428571429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119.87142857142858</v>
      </c>
      <c r="I54" s="2">
        <f t="shared" si="2"/>
        <v>0</v>
      </c>
      <c r="J54" s="2">
        <f t="shared" si="2"/>
        <v>8.7000000000000011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672.357142857143</v>
      </c>
    </row>
    <row r="55" spans="1:17" x14ac:dyDescent="0.25">
      <c r="A55" s="2" t="s">
        <v>25</v>
      </c>
      <c r="B55" s="2" t="s">
        <v>31</v>
      </c>
      <c r="C55" s="2">
        <f>C54/$Q54</f>
        <v>0.24187825347923081</v>
      </c>
      <c r="D55" s="2">
        <f t="shared" ref="D55:P55" si="4">D54/$Q54</f>
        <v>0.56689684478912139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0.17828535004780621</v>
      </c>
      <c r="I55" s="2">
        <f t="shared" si="4"/>
        <v>0</v>
      </c>
      <c r="J55" s="2">
        <f t="shared" si="4"/>
        <v>1.2939551683841494E-2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0.99999999999999989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2024-01-26T12:51:51Z</dcterms:modified>
</cp:coreProperties>
</file>