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13\Report de données_2025.07.17\"/>
    </mc:Choice>
  </mc:AlternateContent>
  <xr:revisionPtr revIDLastSave="0" documentId="13_ncr:1_{5B35CED5-2CB4-4D1B-96D8-B0E62995F207}" xr6:coauthVersionLast="36" xr6:coauthVersionMax="47" xr10:uidLastSave="{00000000-0000-0000-0000-000000000000}"/>
  <bookViews>
    <workbookView xWindow="0" yWindow="0" windowWidth="38670" windowHeight="1194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K32" i="6" l="1"/>
  <c r="D32" i="6"/>
  <c r="F32" i="6"/>
  <c r="H32" i="6"/>
  <c r="I32" i="6"/>
  <c r="L32" i="6"/>
  <c r="R32" i="6"/>
  <c r="M32" i="6"/>
  <c r="N32" i="6"/>
  <c r="O32" i="6"/>
  <c r="P32" i="6"/>
  <c r="C32" i="6"/>
  <c r="Q32" i="6"/>
  <c r="E32" i="6"/>
  <c r="S32" i="6"/>
  <c r="G32" i="6"/>
  <c r="J32" i="6"/>
  <c r="H33" i="5"/>
  <c r="M33" i="5"/>
  <c r="Q33" i="5"/>
  <c r="E33" i="5"/>
  <c r="G33" i="5"/>
  <c r="I33" i="5"/>
  <c r="K33" i="5"/>
  <c r="L33" i="5"/>
  <c r="O33" i="5"/>
  <c r="P33" i="5"/>
  <c r="R33" i="5"/>
  <c r="J33" i="5"/>
  <c r="N33" i="5"/>
  <c r="C33" i="5"/>
  <c r="F33" i="5"/>
  <c r="D33" i="5"/>
  <c r="S33" i="5"/>
  <c r="N31" i="6"/>
  <c r="P31" i="6"/>
  <c r="S31" i="6"/>
  <c r="J31" i="6"/>
  <c r="M31" i="6"/>
  <c r="O31" i="6"/>
  <c r="G31" i="6"/>
  <c r="I31" i="6"/>
  <c r="K31" i="6"/>
  <c r="C31" i="6"/>
  <c r="Q31" i="6"/>
  <c r="D31" i="6"/>
  <c r="R31" i="6"/>
  <c r="E31" i="6"/>
  <c r="F31" i="6"/>
  <c r="H31" i="6"/>
  <c r="L31" i="6"/>
  <c r="H33" i="6"/>
  <c r="I33" i="6"/>
  <c r="J33" i="6"/>
  <c r="M33" i="6"/>
  <c r="D33" i="6"/>
  <c r="F33" i="6"/>
  <c r="G33" i="6"/>
  <c r="K33" i="6"/>
  <c r="L33" i="6"/>
  <c r="N33" i="6"/>
  <c r="O33" i="6"/>
  <c r="Q33" i="6"/>
  <c r="R33" i="6"/>
  <c r="S33" i="6"/>
  <c r="P33" i="6"/>
  <c r="C33" i="6"/>
  <c r="E33" i="6"/>
  <c r="C30" i="5"/>
  <c r="Q30" i="5"/>
  <c r="I30" i="5"/>
  <c r="M30" i="5"/>
  <c r="O30" i="5"/>
  <c r="P30" i="5"/>
  <c r="D30" i="5"/>
  <c r="R30" i="5"/>
  <c r="G30" i="5"/>
  <c r="J30" i="5"/>
  <c r="K30" i="5"/>
  <c r="E30" i="5"/>
  <c r="S30" i="5"/>
  <c r="F30" i="5"/>
  <c r="N30" i="5"/>
  <c r="H30" i="5"/>
  <c r="L30" i="5"/>
  <c r="N31" i="5"/>
  <c r="D31" i="5"/>
  <c r="O31" i="5"/>
  <c r="Q31" i="5"/>
  <c r="E31" i="5"/>
  <c r="J31" i="5"/>
  <c r="P31" i="5"/>
  <c r="C31" i="5"/>
  <c r="R31" i="5"/>
  <c r="S31" i="5"/>
  <c r="F31" i="5"/>
  <c r="H31" i="5"/>
  <c r="L31" i="5"/>
  <c r="G31" i="5"/>
  <c r="I31" i="5"/>
  <c r="K31" i="5"/>
  <c r="M31" i="5"/>
  <c r="E34" i="5"/>
  <c r="S34" i="5"/>
  <c r="L34" i="5"/>
  <c r="C34" i="5"/>
  <c r="R34" i="5"/>
  <c r="F34" i="5"/>
  <c r="G34" i="5"/>
  <c r="H34" i="5"/>
  <c r="I34" i="5"/>
  <c r="O34" i="5"/>
  <c r="P34" i="5"/>
  <c r="J34" i="5"/>
  <c r="K34" i="5"/>
  <c r="M34" i="5"/>
  <c r="N34" i="5"/>
  <c r="Q34" i="5"/>
  <c r="D34" i="5"/>
  <c r="K32" i="5"/>
  <c r="N32" i="5"/>
  <c r="R32" i="5"/>
  <c r="E32" i="5"/>
  <c r="L32" i="5"/>
  <c r="C32" i="5"/>
  <c r="F32" i="5"/>
  <c r="M32" i="5"/>
  <c r="D32" i="5"/>
  <c r="G32" i="5"/>
  <c r="H32" i="5"/>
  <c r="O32" i="5"/>
  <c r="P32" i="5"/>
  <c r="Q32" i="5"/>
  <c r="S32" i="5"/>
  <c r="J32" i="5"/>
  <c r="I32" i="5"/>
  <c r="C30" i="6"/>
  <c r="Q30" i="6"/>
  <c r="D30" i="6"/>
  <c r="R30" i="6"/>
  <c r="S30" i="6"/>
  <c r="E30" i="6"/>
  <c r="F30" i="6"/>
  <c r="G30" i="6"/>
  <c r="H30" i="6"/>
  <c r="I30" i="6"/>
  <c r="J30" i="6"/>
  <c r="L30" i="6"/>
  <c r="M30" i="6"/>
  <c r="N30" i="6"/>
  <c r="O30" i="6"/>
  <c r="P30" i="6"/>
  <c r="K30" i="6"/>
  <c r="E34" i="6"/>
  <c r="S34" i="6"/>
  <c r="G34" i="6"/>
  <c r="L34" i="6"/>
  <c r="F34" i="6"/>
  <c r="O34" i="6"/>
  <c r="Q34" i="6"/>
  <c r="R34" i="6"/>
  <c r="J34" i="6"/>
  <c r="N34" i="6"/>
  <c r="P34" i="6"/>
  <c r="H34" i="6"/>
  <c r="I34" i="6"/>
  <c r="K34" i="6"/>
  <c r="C34" i="6"/>
  <c r="D34" i="6"/>
  <c r="M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<sst xmlns="http://schemas.openxmlformats.org/spreadsheetml/2006/main" count="155" uniqueCount="56">
  <si>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</si>
  <si>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</si>
  <si>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</si>
  <si>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</si>
  <si>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</si>
  <si>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</si>
  <si>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</si>
  <si>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</si>
  <si>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</si>
  <si>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</si>
  <si>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</si>
  <si>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</si>
  <si>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</si>
  <si>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</si>
  <si>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</si>
  <si>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</si>
  <si>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</si>
  <si>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</si>
  <si>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</si>
  <si>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</si>
  <si>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</si>
  <si>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</si>
  <si>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</si>
  <si>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</si>
  <si>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</si>
  <si>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</si>
  <si>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</si>
  <si>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</si>
  <si>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</si>
  <si>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</si>
  <si>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</si>
  <si>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</si>
  <si>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</si>
  <si>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</si>
  <si>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</si>
  <si>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</si>
  <si>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</si>
  <si>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</si>
  <si>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</si>
  <si>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</si>
  <si>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</si>
  <si>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</si>
  <si>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</si>
  <si>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</si>
  <si>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</si>
  <si>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</si>
  <si>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</si>
  <si>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</si>
  <si>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</si>
  <si>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</si>
  <si>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</si>
  <si>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</si>
  <si>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</si>
  <si>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</si>
  <si>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VD13 - Sous-Barme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</si>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</sst>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4" workbookViewId="0">
      <selection activeCell="F18" sqref="F18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45935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>
        <v>4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/>
      <c r="D11" s="8"/>
      <c r="E11" s="8"/>
      <c r="F11" s="8"/>
      <c r="G11" s="8"/>
      <c r="H11" s="8"/>
      <c r="I11" s="8"/>
      <c r="J11" s="8">
        <v>1</v>
      </c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/>
      <c r="D12" s="8"/>
      <c r="E12" s="8"/>
      <c r="F12" s="8"/>
      <c r="G12" s="8"/>
      <c r="H12" s="8"/>
      <c r="I12" s="8"/>
      <c r="J12" s="8"/>
      <c r="K12" s="8">
        <v>3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2</v>
      </c>
      <c r="D13" s="8"/>
      <c r="E13" s="8"/>
      <c r="F13" s="8"/>
      <c r="G13" s="8"/>
      <c r="H13" s="8"/>
      <c r="I13" s="8"/>
      <c r="J13" s="8"/>
      <c r="K13" s="8">
        <v>1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/>
      <c r="D14" s="8"/>
      <c r="E14" s="8"/>
      <c r="F14" s="8"/>
      <c r="G14" s="8"/>
      <c r="H14" s="8"/>
      <c r="I14" s="8"/>
      <c r="J14" s="8">
        <v>1</v>
      </c>
      <c r="K14" s="8">
        <v>6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1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/>
      <c r="D22" s="8"/>
      <c r="E22" s="8">
        <v>1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9</v>
      </c>
      <c r="D54" s="12">
        <f t="shared" ref="D54:S54" si="0">SUM(D9:D51)</f>
        <v>0</v>
      </c>
      <c r="E54" s="12">
        <f t="shared" si="0"/>
        <v>1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2</v>
      </c>
      <c r="K54" s="12">
        <f t="shared" si="0"/>
        <v>10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22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12.9</v>
      </c>
      <c r="D55" s="20">
        <f t="shared" ref="D55:S55" si="3">ROUND(D54/$B$6, 1)</f>
        <v>0</v>
      </c>
      <c r="E55" s="20">
        <f t="shared" si="3"/>
        <v>1.4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2.9</v>
      </c>
      <c r="K55" s="20">
        <f t="shared" si="3"/>
        <v>14.3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32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0.76</v>
      </c>
      <c r="D56" s="22">
        <f>ROUND('Calcul surface terriere'!D53, 2)</f>
        <v>0</v>
      </c>
      <c r="E56" s="22">
        <f>ROUND('Calcul surface terriere'!E53, 2)</f>
        <v>0.3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0.1</v>
      </c>
      <c r="K56" s="22">
        <f>ROUND('Calcul surface terriere'!K53, 2)</f>
        <v>0.59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1.7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1.08</v>
      </c>
      <c r="D57" s="22">
        <f>ROUND('Calcul surface terriere'!D54, 2)</f>
        <v>0</v>
      </c>
      <c r="E57" s="22">
        <f>ROUND('Calcul surface terriere'!E54, 2)</f>
        <v>0.43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0.14000000000000001</v>
      </c>
      <c r="K57" s="22">
        <f>ROUND('Calcul surface terriere'!K54, 2)</f>
        <v>0.84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43</v>
      </c>
      <c r="D58" s="24">
        <f>ROUND(100 * 'Calcul surface terriere'!D55,0)</f>
        <v>0</v>
      </c>
      <c r="E58" s="24">
        <f>ROUND(100 * 'Calcul surface terriere'!E55,0)</f>
        <v>17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5</v>
      </c>
      <c r="K58" s="24">
        <f>ROUND(100 * 'Calcul surface terriere'!K55,0)</f>
        <v>34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8.5</v>
      </c>
      <c r="D59" s="26">
        <f>ROUND('Calcul volume sur pied'!D53, 1)</f>
        <v>0</v>
      </c>
      <c r="E59" s="26">
        <f>ROUND('Calcul volume sur pied'!E53, 1)</f>
        <v>3.8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0.9</v>
      </c>
      <c r="K59" s="26">
        <f>ROUND('Calcul volume sur pied'!K53, 1)</f>
        <v>5.4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18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12.1</v>
      </c>
      <c r="D60" s="26">
        <f>ROUND('Calcul volume sur pied'!D54, 1)</f>
        <v>0</v>
      </c>
      <c r="E60" s="26">
        <f>ROUND('Calcul volume sur pied'!E54, 1)</f>
        <v>5.4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1.2</v>
      </c>
      <c r="K60" s="26">
        <f>ROUND('Calcul volume sur pied'!K54, 1)</f>
        <v>7.6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26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46</v>
      </c>
      <c r="D61" s="24">
        <f>ROUND(100 * 'Calcul volume sur pied'!D55, 0)</f>
        <v>0</v>
      </c>
      <c r="E61" s="24">
        <f>ROUND(100 * 'Calcul volume sur pied'!E55, 0)</f>
        <v>21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5</v>
      </c>
      <c r="K61" s="24">
        <f>ROUND(100 * 'Calcul volume sur pied'!K55, 0)</f>
        <v>29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5.7142857142857144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0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0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1.4285714285714286</v>
      </c>
      <c r="K11" s="8">
        <f>'Protocole Inventaire'!K11/$B$6</f>
        <v>0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0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4.2857142857142856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2.8571428571428572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0</v>
      </c>
      <c r="K13" s="8">
        <f>'Protocole Inventaire'!K13/$B$6</f>
        <v>1.4285714285714286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1.4285714285714286</v>
      </c>
      <c r="K14" s="8">
        <f>'Protocole Inventaire'!K14/$B$6</f>
        <v>8.5714285714285712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0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0</v>
      </c>
      <c r="K15" s="8">
        <f>'Protocole Inventaire'!K15/$B$6</f>
        <v>0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0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0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1.4285714285714286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1.4285714285714286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1.4285714285714286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1.4285714285714286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6.1575216010359951E-2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0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2.5446900494077322E-2</v>
      </c>
      <c r="K11" s="8">
        <f>'Protocole Inventaire'!K11*($A11/200)^2*PI()</f>
        <v>0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0.11403981332530949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0.10618583169133503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0</v>
      </c>
      <c r="K13" s="8">
        <f>'Protocole Inventaire'!K13*($A13/200)^2*PI()</f>
        <v>5.3092915845667513E-2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7.0685834705770348E-2</v>
      </c>
      <c r="K14" s="8">
        <f>'Protocole Inventaire'!K14*($A14/200)^2*PI()</f>
        <v>0.42411500823462212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0</v>
      </c>
      <c r="K15" s="8">
        <f>'Protocole Inventaire'!K15*($A15/200)^2*PI()</f>
        <v>0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0.16619025137490007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0.19634954084936207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0.22902210444669593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0.30190705400997914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0.75932294437265302</v>
      </c>
      <c r="D53">
        <f t="shared" ref="D53:S53" si="0">SUM(D9:D51)</f>
        <v>0</v>
      </c>
      <c r="E53">
        <f t="shared" si="0"/>
        <v>0.30190705400997914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9.6132735199847663E-2</v>
      </c>
      <c r="K53">
        <f t="shared" si="0"/>
        <v>0.59124773740559911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1.7486104709880788</v>
      </c>
    </row>
    <row r="54" spans="1:20" x14ac:dyDescent="0.25">
      <c r="A54" t="s">
        <v>49</v>
      </c>
      <c r="B54" t="s">
        <v>30</v>
      </c>
      <c r="C54">
        <f>C53/$B$6</f>
        <v>1.0847470633895044</v>
      </c>
      <c r="D54">
        <f t="shared" ref="D54:S54" si="1">D53/$B$6</f>
        <v>0</v>
      </c>
      <c r="E54">
        <f t="shared" si="1"/>
        <v>0.43129579144282737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0.13733247885692523</v>
      </c>
      <c r="K54">
        <f t="shared" si="1"/>
        <v>0.84463962486514166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2.4980149585543985</v>
      </c>
    </row>
    <row r="55" spans="1:20" x14ac:dyDescent="0.25">
      <c r="A55" t="s">
        <v>49</v>
      </c>
      <c r="B55" t="s">
        <v>50</v>
      </c>
      <c r="C55">
        <f>C54/$T54</f>
        <v>0.43424362199065758</v>
      </c>
      <c r="D55">
        <f t="shared" ref="D55:S55" si="2">D54/$T54</f>
        <v>0</v>
      </c>
      <c r="E55">
        <f t="shared" si="2"/>
        <v>0.17265540783327346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5.4976643909450229E-2</v>
      </c>
      <c r="K55">
        <f t="shared" si="2"/>
        <v>0.33812432626661881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0.48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0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0.18</v>
      </c>
      <c r="K11" s="8">
        <f>'Protocole Inventaire'!K11*$B11</f>
        <v>0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0.86999999999999988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0.92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</v>
      </c>
      <c r="K13" s="8">
        <f>'Protocole Inventaire'!K13*$B13</f>
        <v>0.46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0.67</v>
      </c>
      <c r="K14" s="8">
        <f>'Protocole Inventaire'!K14*$B14</f>
        <v>4.0200000000000005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</v>
      </c>
      <c r="K15" s="8">
        <f>'Protocole Inventaire'!K15*$B15</f>
        <v>0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0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0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1.93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2.35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2.79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3.8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8.4699999999999989</v>
      </c>
      <c r="D53">
        <f t="shared" ref="D53:S53" si="0">SUM(D9:D51)</f>
        <v>0</v>
      </c>
      <c r="E53">
        <f t="shared" si="0"/>
        <v>3.8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0.85000000000000009</v>
      </c>
      <c r="K53">
        <f t="shared" si="0"/>
        <v>5.3500000000000005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18.47</v>
      </c>
    </row>
    <row r="54" spans="1:20" x14ac:dyDescent="0.25">
      <c r="A54" t="s">
        <v>53</v>
      </c>
      <c r="B54" t="s">
        <v>30</v>
      </c>
      <c r="C54">
        <f>C53/$B$6</f>
        <v>12.1</v>
      </c>
      <c r="D54">
        <f t="shared" ref="D54:S54" si="1">D53/$B$6</f>
        <v>0</v>
      </c>
      <c r="E54">
        <f t="shared" si="1"/>
        <v>5.4285714285714288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1.2142857142857144</v>
      </c>
      <c r="K54">
        <f t="shared" si="1"/>
        <v>7.6428571428571441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26.385714285714286</v>
      </c>
    </row>
    <row r="55" spans="1:20" x14ac:dyDescent="0.25">
      <c r="A55" t="s">
        <v>53</v>
      </c>
      <c r="B55" t="s">
        <v>50</v>
      </c>
      <c r="C55">
        <f>C54/$T54</f>
        <v>0.45858148348673522</v>
      </c>
      <c r="D55">
        <f t="shared" ref="D55:S55" si="2">D54/$T54</f>
        <v>0</v>
      </c>
      <c r="E55">
        <f t="shared" si="2"/>
        <v>0.20573903627504062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4.6020573903627508E-2</v>
      </c>
      <c r="K55">
        <f t="shared" si="2"/>
        <v>0.28965890633459668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2025-07-17T11:59:27Z</dcterms:modified>
</cp:coreProperties>
</file>