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34_102-1_Ste-Croix_Les Raisses Guessaz\Report de données_2025.10.20\"/>
    </mc:Choice>
  </mc:AlternateContent>
  <xr:revisionPtr revIDLastSave="0" documentId="13_ncr:1_{0A845B8B-EFDE-42C6-A733-E5CAA26DEFA5}" xr6:coauthVersionLast="47" xr6:coauthVersionMax="47" xr10:uidLastSave="{00000000-0000-0000-0000-000000000000}"/>
  <bookViews>
    <workbookView xWindow="-120" yWindow="-120" windowWidth="51840" windowHeight="2112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3" i="6" l="1"/>
  <c r="J33" i="6"/>
  <c r="N33" i="6"/>
  <c r="K33" i="6"/>
  <c r="L33" i="6"/>
  <c r="M33" i="6"/>
  <c r="O33" i="6"/>
  <c r="P33" i="6"/>
  <c r="C33" i="6"/>
  <c r="Q33" i="6"/>
  <c r="D33" i="6"/>
  <c r="R33" i="6"/>
  <c r="E33" i="6"/>
  <c r="S33" i="6"/>
  <c r="G33" i="6"/>
  <c r="H33" i="6"/>
  <c r="F33" i="6"/>
  <c r="N31" i="5"/>
  <c r="Q31" i="5"/>
  <c r="R31" i="5"/>
  <c r="F31" i="5"/>
  <c r="G31" i="5"/>
  <c r="I31" i="5"/>
  <c r="J31" i="5"/>
  <c r="L31" i="5"/>
  <c r="O31" i="5"/>
  <c r="C31" i="5"/>
  <c r="D31" i="5"/>
  <c r="E31" i="5"/>
  <c r="P31" i="5"/>
  <c r="S31" i="5"/>
  <c r="H31" i="5"/>
  <c r="K31" i="5"/>
  <c r="M31" i="5"/>
  <c r="F34" i="6"/>
  <c r="G34" i="6"/>
  <c r="J34" i="6"/>
  <c r="H34" i="6"/>
  <c r="I34" i="6"/>
  <c r="K34" i="6"/>
  <c r="L34" i="6"/>
  <c r="M34" i="6"/>
  <c r="N34" i="6"/>
  <c r="O34" i="6"/>
  <c r="P34" i="6"/>
  <c r="R34" i="6"/>
  <c r="S34" i="6"/>
  <c r="C34" i="6"/>
  <c r="Q34" i="6"/>
  <c r="D34" i="6"/>
  <c r="E34" i="6"/>
  <c r="O31" i="6"/>
  <c r="P31" i="6"/>
  <c r="S31" i="6"/>
  <c r="F31" i="6"/>
  <c r="C31" i="6"/>
  <c r="Q31" i="6"/>
  <c r="D31" i="6"/>
  <c r="R31" i="6"/>
  <c r="E31" i="6"/>
  <c r="G31" i="6"/>
  <c r="H31" i="6"/>
  <c r="I31" i="6"/>
  <c r="J31" i="6"/>
  <c r="K31" i="6"/>
  <c r="L31" i="6"/>
  <c r="M31" i="6"/>
  <c r="N31" i="6"/>
  <c r="E34" i="5"/>
  <c r="S34" i="5"/>
  <c r="H34" i="5"/>
  <c r="L34" i="5"/>
  <c r="O34" i="5"/>
  <c r="Q34" i="5"/>
  <c r="F34" i="5"/>
  <c r="I34" i="5"/>
  <c r="J34" i="5"/>
  <c r="K34" i="5"/>
  <c r="M34" i="5"/>
  <c r="R34" i="5"/>
  <c r="G34" i="5"/>
  <c r="C34" i="5"/>
  <c r="D34" i="5"/>
  <c r="P34" i="5"/>
  <c r="N34" i="5"/>
  <c r="L32" i="6"/>
  <c r="M32" i="6"/>
  <c r="N32" i="6"/>
  <c r="O32" i="6"/>
  <c r="P32" i="6"/>
  <c r="C32" i="6"/>
  <c r="Q32" i="6"/>
  <c r="D32" i="6"/>
  <c r="R32" i="6"/>
  <c r="E32" i="6"/>
  <c r="S32" i="6"/>
  <c r="F32" i="6"/>
  <c r="G32" i="6"/>
  <c r="H32" i="6"/>
  <c r="I32" i="6"/>
  <c r="J32" i="6"/>
  <c r="K32" i="6"/>
  <c r="C30" i="5"/>
  <c r="Q30" i="5"/>
  <c r="H30" i="5"/>
  <c r="D30" i="5"/>
  <c r="R30" i="5"/>
  <c r="I30" i="5"/>
  <c r="O30" i="5"/>
  <c r="P30" i="5"/>
  <c r="E30" i="5"/>
  <c r="S30" i="5"/>
  <c r="F30" i="5"/>
  <c r="G30" i="5"/>
  <c r="L30" i="5"/>
  <c r="N30" i="5"/>
  <c r="J30" i="5"/>
  <c r="K30" i="5"/>
  <c r="M30" i="5"/>
  <c r="K32" i="5"/>
  <c r="P32" i="5"/>
  <c r="S32" i="5"/>
  <c r="L32" i="5"/>
  <c r="N32" i="5"/>
  <c r="R32" i="5"/>
  <c r="E32" i="5"/>
  <c r="G32" i="5"/>
  <c r="H32" i="5"/>
  <c r="M32" i="5"/>
  <c r="C32" i="5"/>
  <c r="Q32" i="5"/>
  <c r="D32" i="5"/>
  <c r="I32" i="5"/>
  <c r="J32" i="5"/>
  <c r="O32" i="5"/>
  <c r="F32" i="5"/>
  <c r="C30" i="6"/>
  <c r="D30" i="6"/>
  <c r="R30" i="6"/>
  <c r="S30" i="6"/>
  <c r="E30" i="6"/>
  <c r="F30" i="6"/>
  <c r="G30" i="6"/>
  <c r="H30" i="6"/>
  <c r="I30" i="6"/>
  <c r="J30" i="6"/>
  <c r="L30" i="6"/>
  <c r="K30" i="6"/>
  <c r="M30" i="6"/>
  <c r="N30" i="6"/>
  <c r="P30" i="6"/>
  <c r="Q30" i="6"/>
  <c r="O30" i="6"/>
  <c r="H33" i="5"/>
  <c r="N33" i="5"/>
  <c r="E33" i="5"/>
  <c r="F33" i="5"/>
  <c r="I33" i="5"/>
  <c r="O33" i="5"/>
  <c r="C33" i="5"/>
  <c r="S33" i="5"/>
  <c r="G33" i="5"/>
  <c r="J33" i="5"/>
  <c r="K33" i="5"/>
  <c r="L33" i="5"/>
  <c r="M33" i="5"/>
  <c r="P33" i="5"/>
  <c r="Q33" i="5"/>
  <c r="D33" i="5"/>
  <c r="R33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<sst xmlns="http://schemas.openxmlformats.org/spreadsheetml/2006/main" count="155" uniqueCount="56">
  <si>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</si>
  <si>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</si>
  <si>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</si>
  <si>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</si>
  <si>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</si>
  <si>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</si>
  <si>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</si>
  <si>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</si>
  <si>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</si>
  <si>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</si>
  <si>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</si>
  <si>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</si>
  <si>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</si>
  <si>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</si>
  <si>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</si>
  <si>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</si>
  <si>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</si>
  <si>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</si>
  <si>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</si>
  <si>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</si>
  <si>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</si>
  <si>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</si>
  <si>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</si>
  <si>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</si>
  <si>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</si>
  <si>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</si>
  <si>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</si>
  <si>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</si>
  <si>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</si>
  <si>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</si>
  <si>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</si>
  <si>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</si>
  <si>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</si>
  <si>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</si>
  <si>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</si>
  <si>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</si>
  <si>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</si>
  <si>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</si>
  <si>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</si>
  <si>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</si>
  <si>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</si>
  <si>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</si>
  <si>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</si>
  <si>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</si>
  <si>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</si>
  <si>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</si>
  <si>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</si>
  <si>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</si>
  <si>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</si>
  <si>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</si>
  <si>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</si>
  <si>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</si>
  <si>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</si>
  <si>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</si>
  <si>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VD34 - Les Raisses Gueissaz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</si>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</sst>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" workbookViewId="0">
      <selection activeCell="G26" sqref="G2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45917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0</v>
      </c>
      <c r="D10" s="8">
        <v>2</v>
      </c>
      <c r="E10" s="8">
        <v>0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8">
        <v>18</v>
      </c>
      <c r="B11" s="8">
        <v>0.18</v>
      </c>
      <c r="C11" s="8">
        <v>0</v>
      </c>
      <c r="D11" s="8">
        <v>2</v>
      </c>
      <c r="E11" s="8">
        <v>0</v>
      </c>
      <c r="F11" s="8">
        <v>0</v>
      </c>
      <c r="G11" s="8">
        <v>0</v>
      </c>
      <c r="H11" s="8">
        <v>0</v>
      </c>
      <c r="I11" s="8">
        <v>3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2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4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2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6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4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13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1</v>
      </c>
      <c r="D16" s="8">
        <v>2</v>
      </c>
      <c r="E16" s="8">
        <v>0</v>
      </c>
      <c r="F16" s="8">
        <v>0</v>
      </c>
      <c r="G16" s="8">
        <v>0</v>
      </c>
      <c r="H16" s="8">
        <v>0</v>
      </c>
      <c r="I16" s="8">
        <v>6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6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9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3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6</v>
      </c>
      <c r="D54" s="12">
        <f t="shared" ref="D54:S54" si="0">SUM(D9:D51)</f>
        <v>9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56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71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10</v>
      </c>
      <c r="D55" s="20">
        <f t="shared" ref="D55:S55" si="3">ROUND(D54/$B$6, 1)</f>
        <v>15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93.3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118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0.37</v>
      </c>
      <c r="D56" s="22">
        <f>ROUND('Calcul surface terriere'!D53, 2)</f>
        <v>0.93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5.64</v>
      </c>
      <c r="J56" s="22">
        <f>ROUND('Calcul surface terriere'!J53, 2)</f>
        <v>0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6.9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0.61</v>
      </c>
      <c r="D57" s="22">
        <f>ROUND('Calcul surface terriere'!D54, 2)</f>
        <v>1.55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9.4</v>
      </c>
      <c r="J57" s="22">
        <f>ROUND('Calcul surface terriere'!J54, 2)</f>
        <v>0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11.6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5</v>
      </c>
      <c r="D58" s="24">
        <f>ROUND(100 * 'Calcul surface terriere'!D55,0)</f>
        <v>13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81</v>
      </c>
      <c r="J58" s="24">
        <f>ROUND(100 * 'Calcul surface terriere'!J55,0)</f>
        <v>0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3.4</v>
      </c>
      <c r="D59" s="26">
        <f>ROUND('Calcul volume sur pied'!D53, 1)</f>
        <v>10.7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60.4</v>
      </c>
      <c r="J59" s="26">
        <f>ROUND('Calcul volume sur pied'!J53, 1)</f>
        <v>0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74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5.6</v>
      </c>
      <c r="D60" s="26">
        <f>ROUND('Calcul volume sur pied'!D54, 1)</f>
        <v>17.8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100.6</v>
      </c>
      <c r="J60" s="26">
        <f>ROUND('Calcul volume sur pied'!J54, 1)</f>
        <v>0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124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5</v>
      </c>
      <c r="D61" s="24">
        <f>ROUND(100 * 'Calcul volume sur pied'!D55, 0)</f>
        <v>14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81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3.3333333333333335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3.3333333333333335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3.3333333333333335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5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3.3333333333333335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6.666666666666667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3.3333333333333335</v>
      </c>
      <c r="D13" s="8">
        <f>'Protocole Inventaire'!D13/$B$6</f>
        <v>1.6666666666666667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10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1.6666666666666667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6.666666666666667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21.666666666666668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1.6666666666666667</v>
      </c>
      <c r="D16" s="8">
        <f>'Protocole Inventaire'!D16/$B$6</f>
        <v>3.3333333333333335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1.6666666666666667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15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5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1.6666666666666667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3.0787608005179976E-2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3.0787608005179976E-2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5.0893800988154644E-2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7.6340701482231973E-2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0.15205308443374599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0.3185574950740051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0.28274333882308139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1.1802963599536855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0.68046896876754925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0.83126541613985905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1.4957122623741006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0.36630970340856994</v>
      </c>
      <c r="D53">
        <f t="shared" ref="D53:S53" si="0">SUM(D9:D51)</f>
        <v>0.9302255847279377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5.6372738576015253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6.9338091457380333</v>
      </c>
    </row>
    <row r="54" spans="1:20" x14ac:dyDescent="0.25">
      <c r="A54" t="s">
        <v>49</v>
      </c>
      <c r="B54" t="s">
        <v>30</v>
      </c>
      <c r="C54">
        <f>C53/$B$6</f>
        <v>0.61051617234761657</v>
      </c>
      <c r="D54">
        <f t="shared" ref="D54:S54" si="1">D53/$B$6</f>
        <v>1.5503759745465628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9.3954564293358764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11.556348576230056</v>
      </c>
    </row>
    <row r="55" spans="1:20" x14ac:dyDescent="0.25">
      <c r="A55" t="s">
        <v>49</v>
      </c>
      <c r="B55" t="s">
        <v>50</v>
      </c>
      <c r="C55">
        <f>C54/$T54</f>
        <v>5.282950478002809E-2</v>
      </c>
      <c r="D55">
        <f t="shared" ref="D55:S55" si="2">D54/$T54</f>
        <v>0.13415794481446239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0.81301255040550957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0.24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0.24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0.36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0.54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1.1599999999999999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2.7600000000000002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2.68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11.96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2.42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7.26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9.36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17.37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7.0500000000000007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3.38</v>
      </c>
      <c r="D53">
        <f t="shared" ref="D53:S53" si="0">SUM(D9:D51)</f>
        <v>10.7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60.379999999999995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74.459999999999994</v>
      </c>
    </row>
    <row r="54" spans="1:20" x14ac:dyDescent="0.25">
      <c r="A54" t="s">
        <v>53</v>
      </c>
      <c r="B54" t="s">
        <v>30</v>
      </c>
      <c r="C54">
        <f>C53/$B$6</f>
        <v>5.6333333333333337</v>
      </c>
      <c r="D54">
        <f t="shared" ref="D54:S54" si="1">D53/$B$6</f>
        <v>17.833333333333332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100.63333333333333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124.1</v>
      </c>
    </row>
    <row r="55" spans="1:20" x14ac:dyDescent="0.25">
      <c r="A55" t="s">
        <v>53</v>
      </c>
      <c r="B55" t="s">
        <v>50</v>
      </c>
      <c r="C55">
        <f>C54/$T54</f>
        <v>4.539349986569971E-2</v>
      </c>
      <c r="D55">
        <f t="shared" ref="D55:S55" si="2">D54/$T54</f>
        <v>0.14370131614289552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0.81090518399140477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2025-10-20T06:02:08Z</dcterms:modified>
</cp:coreProperties>
</file>