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ld\Downloads\"/>
    </mc:Choice>
  </mc:AlternateContent>
  <xr:revisionPtr revIDLastSave="0" documentId="8_{CA0CC52A-8EEE-4AA8-B95C-9912835EDBAC}" xr6:coauthVersionLast="47" xr6:coauthVersionMax="47" xr10:uidLastSave="{00000000-0000-0000-0000-000000000000}"/>
  <bookViews>
    <workbookView xWindow="-120" yWindow="-120" windowWidth="29040" windowHeight="17640" xr2:uid="{F5AF8166-C36D-8F43-A718-C991CCD96BC1}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6" l="1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C36" i="5" l="1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P54" i="2"/>
  <c r="P55" i="2" s="1"/>
  <c r="Q54" i="2"/>
  <c r="Q55" i="2" s="1"/>
  <c r="G54" i="2"/>
  <c r="G55" i="2" s="1"/>
  <c r="F54" i="2" l="1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6" i="6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D54" i="2"/>
  <c r="D55" i="2" s="1"/>
  <c r="E54" i="2"/>
  <c r="E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M55" i="2" s="1"/>
  <c r="N54" i="2"/>
  <c r="N55" i="2" s="1"/>
  <c r="O54" i="2"/>
  <c r="O55" i="2" s="1"/>
  <c r="R54" i="2"/>
  <c r="R55" i="2" s="1"/>
  <c r="S54" i="2"/>
  <c r="S55" i="2" s="1"/>
  <c r="C54" i="2"/>
  <c r="C55" i="2" s="1"/>
  <c r="C30" i="6" l="1"/>
  <c r="G30" i="6"/>
  <c r="K30" i="6"/>
  <c r="O30" i="6"/>
  <c r="S30" i="6"/>
  <c r="J30" i="6"/>
  <c r="D30" i="6"/>
  <c r="H30" i="6"/>
  <c r="L30" i="6"/>
  <c r="P30" i="6"/>
  <c r="N30" i="6"/>
  <c r="R30" i="6"/>
  <c r="E30" i="6"/>
  <c r="I30" i="6"/>
  <c r="M30" i="6"/>
  <c r="Q30" i="6"/>
  <c r="F30" i="6"/>
  <c r="E32" i="6"/>
  <c r="I32" i="6"/>
  <c r="M32" i="6"/>
  <c r="Q32" i="6"/>
  <c r="H32" i="6"/>
  <c r="F32" i="6"/>
  <c r="J32" i="6"/>
  <c r="N32" i="6"/>
  <c r="R32" i="6"/>
  <c r="D32" i="6"/>
  <c r="P32" i="6"/>
  <c r="C32" i="6"/>
  <c r="G32" i="6"/>
  <c r="K32" i="6"/>
  <c r="O32" i="6"/>
  <c r="S32" i="6"/>
  <c r="L32" i="6"/>
  <c r="C34" i="6"/>
  <c r="G34" i="6"/>
  <c r="K34" i="6"/>
  <c r="O34" i="6"/>
  <c r="S34" i="6"/>
  <c r="N34" i="6"/>
  <c r="R34" i="6"/>
  <c r="D34" i="6"/>
  <c r="H34" i="6"/>
  <c r="L34" i="6"/>
  <c r="P34" i="6"/>
  <c r="F34" i="6"/>
  <c r="E34" i="6"/>
  <c r="I34" i="6"/>
  <c r="M34" i="6"/>
  <c r="Q34" i="6"/>
  <c r="J34" i="6"/>
  <c r="F31" i="6"/>
  <c r="J31" i="6"/>
  <c r="N31" i="6"/>
  <c r="R31" i="6"/>
  <c r="E31" i="6"/>
  <c r="M31" i="6"/>
  <c r="C31" i="6"/>
  <c r="G31" i="6"/>
  <c r="K31" i="6"/>
  <c r="O31" i="6"/>
  <c r="S31" i="6"/>
  <c r="I31" i="6"/>
  <c r="D31" i="6"/>
  <c r="H31" i="6"/>
  <c r="L31" i="6"/>
  <c r="P31" i="6"/>
  <c r="Q31" i="6"/>
  <c r="D33" i="6"/>
  <c r="H33" i="6"/>
  <c r="L33" i="6"/>
  <c r="P33" i="6"/>
  <c r="C33" i="6"/>
  <c r="G33" i="6"/>
  <c r="S33" i="6"/>
  <c r="E33" i="6"/>
  <c r="I33" i="6"/>
  <c r="M33" i="6"/>
  <c r="Q33" i="6"/>
  <c r="K33" i="6"/>
  <c r="F33" i="6"/>
  <c r="J33" i="6"/>
  <c r="N33" i="6"/>
  <c r="R33" i="6"/>
  <c r="O33" i="6"/>
  <c r="F35" i="6"/>
  <c r="J35" i="6"/>
  <c r="N35" i="6"/>
  <c r="R35" i="6"/>
  <c r="M35" i="6"/>
  <c r="C35" i="6"/>
  <c r="G35" i="6"/>
  <c r="K35" i="6"/>
  <c r="O35" i="6"/>
  <c r="S35" i="6"/>
  <c r="E35" i="6"/>
  <c r="Q35" i="6"/>
  <c r="D35" i="6"/>
  <c r="H35" i="6"/>
  <c r="L35" i="6"/>
  <c r="P35" i="6"/>
  <c r="I35" i="6"/>
  <c r="C30" i="5"/>
  <c r="G30" i="5"/>
  <c r="K30" i="5"/>
  <c r="O30" i="5"/>
  <c r="S30" i="5"/>
  <c r="D30" i="5"/>
  <c r="H30" i="5"/>
  <c r="L30" i="5"/>
  <c r="P30" i="5"/>
  <c r="F30" i="5"/>
  <c r="R30" i="5"/>
  <c r="E30" i="5"/>
  <c r="I30" i="5"/>
  <c r="M30" i="5"/>
  <c r="Q30" i="5"/>
  <c r="J30" i="5"/>
  <c r="N30" i="5"/>
  <c r="C34" i="5"/>
  <c r="G34" i="5"/>
  <c r="K34" i="5"/>
  <c r="O34" i="5"/>
  <c r="S34" i="5"/>
  <c r="D34" i="5"/>
  <c r="H34" i="5"/>
  <c r="L34" i="5"/>
  <c r="P34" i="5"/>
  <c r="F34" i="5"/>
  <c r="N34" i="5"/>
  <c r="E34" i="5"/>
  <c r="I34" i="5"/>
  <c r="M34" i="5"/>
  <c r="Q34" i="5"/>
  <c r="J34" i="5"/>
  <c r="R34" i="5"/>
  <c r="F31" i="5"/>
  <c r="J31" i="5"/>
  <c r="N31" i="5"/>
  <c r="R31" i="5"/>
  <c r="C31" i="5"/>
  <c r="G31" i="5"/>
  <c r="K31" i="5"/>
  <c r="O31" i="5"/>
  <c r="S31" i="5"/>
  <c r="I31" i="5"/>
  <c r="D31" i="5"/>
  <c r="H31" i="5"/>
  <c r="L31" i="5"/>
  <c r="P31" i="5"/>
  <c r="E31" i="5"/>
  <c r="M31" i="5"/>
  <c r="Q31" i="5"/>
  <c r="D33" i="5"/>
  <c r="H33" i="5"/>
  <c r="L33" i="5"/>
  <c r="P33" i="5"/>
  <c r="E33" i="5"/>
  <c r="I33" i="5"/>
  <c r="M33" i="5"/>
  <c r="Q33" i="5"/>
  <c r="C33" i="5"/>
  <c r="K33" i="5"/>
  <c r="F33" i="5"/>
  <c r="J33" i="5"/>
  <c r="N33" i="5"/>
  <c r="R33" i="5"/>
  <c r="G33" i="5"/>
  <c r="O33" i="5"/>
  <c r="S33" i="5"/>
  <c r="F35" i="5"/>
  <c r="J35" i="5"/>
  <c r="N35" i="5"/>
  <c r="R35" i="5"/>
  <c r="C35" i="5"/>
  <c r="G35" i="5"/>
  <c r="K35" i="5"/>
  <c r="O35" i="5"/>
  <c r="S35" i="5"/>
  <c r="E35" i="5"/>
  <c r="M35" i="5"/>
  <c r="D35" i="5"/>
  <c r="H35" i="5"/>
  <c r="L35" i="5"/>
  <c r="P35" i="5"/>
  <c r="I35" i="5"/>
  <c r="Q35" i="5"/>
  <c r="E32" i="5"/>
  <c r="I32" i="5"/>
  <c r="M32" i="5"/>
  <c r="Q32" i="5"/>
  <c r="F32" i="5"/>
  <c r="J32" i="5"/>
  <c r="N32" i="5"/>
  <c r="R32" i="5"/>
  <c r="D32" i="5"/>
  <c r="L32" i="5"/>
  <c r="C32" i="5"/>
  <c r="G32" i="5"/>
  <c r="K32" i="5"/>
  <c r="O32" i="5"/>
  <c r="S32" i="5"/>
  <c r="H32" i="5"/>
  <c r="P32" i="5"/>
  <c r="I28" i="5"/>
  <c r="Q28" i="5"/>
  <c r="M28" i="5"/>
  <c r="J28" i="5"/>
  <c r="R28" i="5"/>
  <c r="L28" i="5"/>
  <c r="C28" i="5"/>
  <c r="K28" i="5"/>
  <c r="S28" i="5"/>
  <c r="D28" i="5"/>
  <c r="E28" i="5"/>
  <c r="F28" i="5"/>
  <c r="N28" i="5"/>
  <c r="G28" i="5"/>
  <c r="O28" i="5"/>
  <c r="H28" i="5"/>
  <c r="P28" i="5"/>
  <c r="I28" i="6"/>
  <c r="Q28" i="6"/>
  <c r="R28" i="6"/>
  <c r="J28" i="6"/>
  <c r="C28" i="6"/>
  <c r="K28" i="6"/>
  <c r="S28" i="6"/>
  <c r="D28" i="6"/>
  <c r="E28" i="6"/>
  <c r="F28" i="6"/>
  <c r="N28" i="6"/>
  <c r="G28" i="6"/>
  <c r="O28" i="6"/>
  <c r="H28" i="6"/>
  <c r="P28" i="6"/>
  <c r="L28" i="6"/>
  <c r="M28" i="6"/>
  <c r="H29" i="5"/>
  <c r="P29" i="5"/>
  <c r="C29" i="5"/>
  <c r="S29" i="5"/>
  <c r="I29" i="5"/>
  <c r="Q29" i="5"/>
  <c r="D29" i="5"/>
  <c r="J29" i="5"/>
  <c r="R29" i="5"/>
  <c r="K29" i="5"/>
  <c r="L29" i="5"/>
  <c r="E29" i="5"/>
  <c r="M29" i="5"/>
  <c r="F29" i="5"/>
  <c r="N29" i="5"/>
  <c r="G29" i="5"/>
  <c r="O29" i="5"/>
  <c r="H29" i="6"/>
  <c r="P29" i="6"/>
  <c r="C29" i="6"/>
  <c r="L29" i="6"/>
  <c r="I29" i="6"/>
  <c r="K29" i="6"/>
  <c r="M29" i="6"/>
  <c r="J29" i="6"/>
  <c r="R29" i="6"/>
  <c r="S29" i="6"/>
  <c r="D29" i="6"/>
  <c r="E29" i="6"/>
  <c r="F29" i="6"/>
  <c r="N29" i="6"/>
  <c r="G29" i="6"/>
  <c r="O29" i="6"/>
  <c r="Q29" i="6"/>
  <c r="I10" i="4"/>
  <c r="Q10" i="4"/>
  <c r="H11" i="4"/>
  <c r="P11" i="4"/>
  <c r="G12" i="4"/>
  <c r="O12" i="4"/>
  <c r="F13" i="4"/>
  <c r="N13" i="4"/>
  <c r="E14" i="4"/>
  <c r="M14" i="4"/>
  <c r="D15" i="4"/>
  <c r="L15" i="4"/>
  <c r="C16" i="4"/>
  <c r="K16" i="4"/>
  <c r="S16" i="4"/>
  <c r="J17" i="4"/>
  <c r="R17" i="4"/>
  <c r="I18" i="4"/>
  <c r="Q18" i="4"/>
  <c r="H19" i="4"/>
  <c r="P19" i="4"/>
  <c r="G20" i="4"/>
  <c r="O20" i="4"/>
  <c r="F21" i="4"/>
  <c r="N21" i="4"/>
  <c r="E22" i="4"/>
  <c r="M22" i="4"/>
  <c r="D23" i="4"/>
  <c r="L23" i="4"/>
  <c r="C24" i="4"/>
  <c r="K24" i="4"/>
  <c r="S24" i="4"/>
  <c r="J25" i="4"/>
  <c r="R25" i="4"/>
  <c r="I26" i="4"/>
  <c r="Q26" i="4"/>
  <c r="H27" i="4"/>
  <c r="P27" i="4"/>
  <c r="G28" i="4"/>
  <c r="O28" i="4"/>
  <c r="F29" i="4"/>
  <c r="N29" i="4"/>
  <c r="E30" i="4"/>
  <c r="M30" i="4"/>
  <c r="D31" i="4"/>
  <c r="L31" i="4"/>
  <c r="C32" i="4"/>
  <c r="K32" i="4"/>
  <c r="S32" i="4"/>
  <c r="J33" i="4"/>
  <c r="R33" i="4"/>
  <c r="I34" i="4"/>
  <c r="Q34" i="4"/>
  <c r="H35" i="4"/>
  <c r="P35" i="4"/>
  <c r="G36" i="4"/>
  <c r="O36" i="4"/>
  <c r="F37" i="4"/>
  <c r="N37" i="4"/>
  <c r="E38" i="4"/>
  <c r="M38" i="4"/>
  <c r="D39" i="4"/>
  <c r="L39" i="4"/>
  <c r="C40" i="4"/>
  <c r="K40" i="4"/>
  <c r="S40" i="4"/>
  <c r="J41" i="4"/>
  <c r="R41" i="4"/>
  <c r="I42" i="4"/>
  <c r="Q42" i="4"/>
  <c r="H43" i="4"/>
  <c r="P43" i="4"/>
  <c r="G44" i="4"/>
  <c r="O44" i="4"/>
  <c r="F45" i="4"/>
  <c r="N45" i="4"/>
  <c r="E46" i="4"/>
  <c r="M46" i="4"/>
  <c r="D47" i="4"/>
  <c r="L47" i="4"/>
  <c r="C48" i="4"/>
  <c r="K48" i="4"/>
  <c r="S48" i="4"/>
  <c r="J49" i="4"/>
  <c r="R49" i="4"/>
  <c r="J10" i="4"/>
  <c r="R10" i="4"/>
  <c r="I11" i="4"/>
  <c r="Q11" i="4"/>
  <c r="H12" i="4"/>
  <c r="P12" i="4"/>
  <c r="G13" i="4"/>
  <c r="O13" i="4"/>
  <c r="F14" i="4"/>
  <c r="N14" i="4"/>
  <c r="E15" i="4"/>
  <c r="M15" i="4"/>
  <c r="D16" i="4"/>
  <c r="L16" i="4"/>
  <c r="C17" i="4"/>
  <c r="K17" i="4"/>
  <c r="S17" i="4"/>
  <c r="J18" i="4"/>
  <c r="R18" i="4"/>
  <c r="I19" i="4"/>
  <c r="Q19" i="4"/>
  <c r="H20" i="4"/>
  <c r="P20" i="4"/>
  <c r="G21" i="4"/>
  <c r="O21" i="4"/>
  <c r="F22" i="4"/>
  <c r="N22" i="4"/>
  <c r="E23" i="4"/>
  <c r="M23" i="4"/>
  <c r="D24" i="4"/>
  <c r="L24" i="4"/>
  <c r="C25" i="4"/>
  <c r="K25" i="4"/>
  <c r="S25" i="4"/>
  <c r="J26" i="4"/>
  <c r="R26" i="4"/>
  <c r="I27" i="4"/>
  <c r="Q27" i="4"/>
  <c r="H28" i="4"/>
  <c r="P28" i="4"/>
  <c r="G29" i="4"/>
  <c r="O29" i="4"/>
  <c r="F30" i="4"/>
  <c r="N30" i="4"/>
  <c r="E31" i="4"/>
  <c r="M31" i="4"/>
  <c r="D32" i="4"/>
  <c r="L32" i="4"/>
  <c r="C33" i="4"/>
  <c r="K33" i="4"/>
  <c r="S33" i="4"/>
  <c r="J34" i="4"/>
  <c r="R34" i="4"/>
  <c r="I35" i="4"/>
  <c r="Q35" i="4"/>
  <c r="H36" i="4"/>
  <c r="P36" i="4"/>
  <c r="G37" i="4"/>
  <c r="O37" i="4"/>
  <c r="F38" i="4"/>
  <c r="N38" i="4"/>
  <c r="E39" i="4"/>
  <c r="M39" i="4"/>
  <c r="D40" i="4"/>
  <c r="L40" i="4"/>
  <c r="C41" i="4"/>
  <c r="K41" i="4"/>
  <c r="S41" i="4"/>
  <c r="J42" i="4"/>
  <c r="R42" i="4"/>
  <c r="I43" i="4"/>
  <c r="Q43" i="4"/>
  <c r="H44" i="4"/>
  <c r="P44" i="4"/>
  <c r="G45" i="4"/>
  <c r="O45" i="4"/>
  <c r="F46" i="4"/>
  <c r="C10" i="4"/>
  <c r="K10" i="4"/>
  <c r="S10" i="4"/>
  <c r="J11" i="4"/>
  <c r="R11" i="4"/>
  <c r="I12" i="4"/>
  <c r="Q12" i="4"/>
  <c r="H13" i="4"/>
  <c r="P13" i="4"/>
  <c r="G14" i="4"/>
  <c r="O14" i="4"/>
  <c r="F15" i="4"/>
  <c r="N15" i="4"/>
  <c r="E16" i="4"/>
  <c r="M16" i="4"/>
  <c r="D17" i="4"/>
  <c r="L17" i="4"/>
  <c r="C18" i="4"/>
  <c r="K18" i="4"/>
  <c r="S18" i="4"/>
  <c r="J19" i="4"/>
  <c r="R19" i="4"/>
  <c r="I20" i="4"/>
  <c r="Q20" i="4"/>
  <c r="H21" i="4"/>
  <c r="P21" i="4"/>
  <c r="G22" i="4"/>
  <c r="O22" i="4"/>
  <c r="F23" i="4"/>
  <c r="N23" i="4"/>
  <c r="E24" i="4"/>
  <c r="M24" i="4"/>
  <c r="D25" i="4"/>
  <c r="L25" i="4"/>
  <c r="C26" i="4"/>
  <c r="K26" i="4"/>
  <c r="S26" i="4"/>
  <c r="J27" i="4"/>
  <c r="R27" i="4"/>
  <c r="I28" i="4"/>
  <c r="Q28" i="4"/>
  <c r="H29" i="4"/>
  <c r="P29" i="4"/>
  <c r="G30" i="4"/>
  <c r="O30" i="4"/>
  <c r="F31" i="4"/>
  <c r="N31" i="4"/>
  <c r="E32" i="4"/>
  <c r="M32" i="4"/>
  <c r="D33" i="4"/>
  <c r="L33" i="4"/>
  <c r="C34" i="4"/>
  <c r="K34" i="4"/>
  <c r="S34" i="4"/>
  <c r="J35" i="4"/>
  <c r="R35" i="4"/>
  <c r="I36" i="4"/>
  <c r="Q36" i="4"/>
  <c r="H37" i="4"/>
  <c r="D10" i="4"/>
  <c r="L10" i="4"/>
  <c r="C11" i="4"/>
  <c r="K11" i="4"/>
  <c r="S11" i="4"/>
  <c r="J12" i="4"/>
  <c r="R12" i="4"/>
  <c r="I13" i="4"/>
  <c r="Q13" i="4"/>
  <c r="H14" i="4"/>
  <c r="P14" i="4"/>
  <c r="G15" i="4"/>
  <c r="O15" i="4"/>
  <c r="F16" i="4"/>
  <c r="N16" i="4"/>
  <c r="E17" i="4"/>
  <c r="M17" i="4"/>
  <c r="D18" i="4"/>
  <c r="L18" i="4"/>
  <c r="C19" i="4"/>
  <c r="K19" i="4"/>
  <c r="S19" i="4"/>
  <c r="J20" i="4"/>
  <c r="R20" i="4"/>
  <c r="I21" i="4"/>
  <c r="Q21" i="4"/>
  <c r="H22" i="4"/>
  <c r="P22" i="4"/>
  <c r="G23" i="4"/>
  <c r="O23" i="4"/>
  <c r="F24" i="4"/>
  <c r="N24" i="4"/>
  <c r="E25" i="4"/>
  <c r="M25" i="4"/>
  <c r="D26" i="4"/>
  <c r="L26" i="4"/>
  <c r="C27" i="4"/>
  <c r="K27" i="4"/>
  <c r="S27" i="4"/>
  <c r="J28" i="4"/>
  <c r="R28" i="4"/>
  <c r="I29" i="4"/>
  <c r="Q29" i="4"/>
  <c r="H30" i="4"/>
  <c r="P30" i="4"/>
  <c r="G31" i="4"/>
  <c r="O31" i="4"/>
  <c r="F32" i="4"/>
  <c r="N32" i="4"/>
  <c r="E33" i="4"/>
  <c r="M33" i="4"/>
  <c r="D34" i="4"/>
  <c r="L34" i="4"/>
  <c r="C35" i="4"/>
  <c r="K35" i="4"/>
  <c r="S35" i="4"/>
  <c r="J36" i="4"/>
  <c r="R36" i="4"/>
  <c r="I37" i="4"/>
  <c r="Q37" i="4"/>
  <c r="H38" i="4"/>
  <c r="P38" i="4"/>
  <c r="G39" i="4"/>
  <c r="O39" i="4"/>
  <c r="F40" i="4"/>
  <c r="N40" i="4"/>
  <c r="E41" i="4"/>
  <c r="M41" i="4"/>
  <c r="D42" i="4"/>
  <c r="L42" i="4"/>
  <c r="C43" i="4"/>
  <c r="K43" i="4"/>
  <c r="S43" i="4"/>
  <c r="E10" i="4"/>
  <c r="M10" i="4"/>
  <c r="D11" i="4"/>
  <c r="L11" i="4"/>
  <c r="C12" i="4"/>
  <c r="K12" i="4"/>
  <c r="S12" i="4"/>
  <c r="J13" i="4"/>
  <c r="R13" i="4"/>
  <c r="I14" i="4"/>
  <c r="Q14" i="4"/>
  <c r="H15" i="4"/>
  <c r="P15" i="4"/>
  <c r="G16" i="4"/>
  <c r="O16" i="4"/>
  <c r="F17" i="4"/>
  <c r="N17" i="4"/>
  <c r="E18" i="4"/>
  <c r="M18" i="4"/>
  <c r="D19" i="4"/>
  <c r="L19" i="4"/>
  <c r="C20" i="4"/>
  <c r="K20" i="4"/>
  <c r="S20" i="4"/>
  <c r="J21" i="4"/>
  <c r="R21" i="4"/>
  <c r="I22" i="4"/>
  <c r="Q22" i="4"/>
  <c r="H23" i="4"/>
  <c r="P23" i="4"/>
  <c r="G24" i="4"/>
  <c r="O24" i="4"/>
  <c r="F25" i="4"/>
  <c r="N25" i="4"/>
  <c r="E26" i="4"/>
  <c r="M26" i="4"/>
  <c r="D27" i="4"/>
  <c r="L27" i="4"/>
  <c r="C28" i="4"/>
  <c r="K28" i="4"/>
  <c r="S28" i="4"/>
  <c r="J29" i="4"/>
  <c r="R29" i="4"/>
  <c r="I30" i="4"/>
  <c r="Q30" i="4"/>
  <c r="H31" i="4"/>
  <c r="P31" i="4"/>
  <c r="G32" i="4"/>
  <c r="O32" i="4"/>
  <c r="F33" i="4"/>
  <c r="N33" i="4"/>
  <c r="E34" i="4"/>
  <c r="M34" i="4"/>
  <c r="D35" i="4"/>
  <c r="L35" i="4"/>
  <c r="C36" i="4"/>
  <c r="K36" i="4"/>
  <c r="S36" i="4"/>
  <c r="J37" i="4"/>
  <c r="R37" i="4"/>
  <c r="I38" i="4"/>
  <c r="F10" i="4"/>
  <c r="N10" i="4"/>
  <c r="E11" i="4"/>
  <c r="M11" i="4"/>
  <c r="D12" i="4"/>
  <c r="L12" i="4"/>
  <c r="C13" i="4"/>
  <c r="K13" i="4"/>
  <c r="S13" i="4"/>
  <c r="J14" i="4"/>
  <c r="R14" i="4"/>
  <c r="I15" i="4"/>
  <c r="Q15" i="4"/>
  <c r="H16" i="4"/>
  <c r="P16" i="4"/>
  <c r="G17" i="4"/>
  <c r="O17" i="4"/>
  <c r="F18" i="4"/>
  <c r="N18" i="4"/>
  <c r="E19" i="4"/>
  <c r="M19" i="4"/>
  <c r="D20" i="4"/>
  <c r="L20" i="4"/>
  <c r="C21" i="4"/>
  <c r="K21" i="4"/>
  <c r="S21" i="4"/>
  <c r="J22" i="4"/>
  <c r="R22" i="4"/>
  <c r="I23" i="4"/>
  <c r="Q23" i="4"/>
  <c r="H24" i="4"/>
  <c r="P24" i="4"/>
  <c r="G25" i="4"/>
  <c r="O25" i="4"/>
  <c r="F26" i="4"/>
  <c r="N26" i="4"/>
  <c r="E27" i="4"/>
  <c r="M27" i="4"/>
  <c r="D28" i="4"/>
  <c r="L28" i="4"/>
  <c r="C29" i="4"/>
  <c r="K29" i="4"/>
  <c r="S29" i="4"/>
  <c r="J30" i="4"/>
  <c r="R30" i="4"/>
  <c r="I31" i="4"/>
  <c r="Q31" i="4"/>
  <c r="H32" i="4"/>
  <c r="P32" i="4"/>
  <c r="G33" i="4"/>
  <c r="O33" i="4"/>
  <c r="F34" i="4"/>
  <c r="N34" i="4"/>
  <c r="E35" i="4"/>
  <c r="M35" i="4"/>
  <c r="D36" i="4"/>
  <c r="L36" i="4"/>
  <c r="C37" i="4"/>
  <c r="K37" i="4"/>
  <c r="S37" i="4"/>
  <c r="J38" i="4"/>
  <c r="R38" i="4"/>
  <c r="I39" i="4"/>
  <c r="Q39" i="4"/>
  <c r="H40" i="4"/>
  <c r="P40" i="4"/>
  <c r="G41" i="4"/>
  <c r="O41" i="4"/>
  <c r="F42" i="4"/>
  <c r="N42" i="4"/>
  <c r="E43" i="4"/>
  <c r="M43" i="4"/>
  <c r="D44" i="4"/>
  <c r="L44" i="4"/>
  <c r="C45" i="4"/>
  <c r="K45" i="4"/>
  <c r="S45" i="4"/>
  <c r="J46" i="4"/>
  <c r="R46" i="4"/>
  <c r="I47" i="4"/>
  <c r="Q47" i="4"/>
  <c r="H48" i="4"/>
  <c r="P48" i="4"/>
  <c r="G10" i="4"/>
  <c r="O10" i="4"/>
  <c r="F11" i="4"/>
  <c r="N11" i="4"/>
  <c r="E12" i="4"/>
  <c r="M12" i="4"/>
  <c r="D13" i="4"/>
  <c r="L13" i="4"/>
  <c r="C14" i="4"/>
  <c r="K14" i="4"/>
  <c r="S14" i="4"/>
  <c r="J15" i="4"/>
  <c r="R15" i="4"/>
  <c r="I16" i="4"/>
  <c r="Q16" i="4"/>
  <c r="H17" i="4"/>
  <c r="P17" i="4"/>
  <c r="G18" i="4"/>
  <c r="O18" i="4"/>
  <c r="F19" i="4"/>
  <c r="N19" i="4"/>
  <c r="H10" i="4"/>
  <c r="P10" i="4"/>
  <c r="G11" i="4"/>
  <c r="O11" i="4"/>
  <c r="F12" i="4"/>
  <c r="N12" i="4"/>
  <c r="E13" i="4"/>
  <c r="M13" i="4"/>
  <c r="D14" i="4"/>
  <c r="L14" i="4"/>
  <c r="C15" i="4"/>
  <c r="K15" i="4"/>
  <c r="S15" i="4"/>
  <c r="J16" i="4"/>
  <c r="R16" i="4"/>
  <c r="I17" i="4"/>
  <c r="Q17" i="4"/>
  <c r="H18" i="4"/>
  <c r="P18" i="4"/>
  <c r="G19" i="4"/>
  <c r="O19" i="4"/>
  <c r="L21" i="4"/>
  <c r="J23" i="4"/>
  <c r="H25" i="4"/>
  <c r="F27" i="4"/>
  <c r="D29" i="4"/>
  <c r="S30" i="4"/>
  <c r="Q32" i="4"/>
  <c r="O34" i="4"/>
  <c r="M36" i="4"/>
  <c r="D38" i="4"/>
  <c r="F39" i="4"/>
  <c r="E40" i="4"/>
  <c r="D41" i="4"/>
  <c r="C42" i="4"/>
  <c r="S42" i="4"/>
  <c r="R43" i="4"/>
  <c r="N44" i="4"/>
  <c r="J45" i="4"/>
  <c r="G46" i="4"/>
  <c r="Q46" i="4"/>
  <c r="K47" i="4"/>
  <c r="E48" i="4"/>
  <c r="O48" i="4"/>
  <c r="H49" i="4"/>
  <c r="Q49" i="4"/>
  <c r="I50" i="4"/>
  <c r="Q50" i="4"/>
  <c r="H51" i="4"/>
  <c r="P51" i="4"/>
  <c r="H9" i="4"/>
  <c r="P9" i="4"/>
  <c r="S46" i="4"/>
  <c r="F48" i="4"/>
  <c r="I49" i="4"/>
  <c r="J50" i="4"/>
  <c r="I51" i="4"/>
  <c r="I9" i="4"/>
  <c r="C22" i="4"/>
  <c r="J31" i="4"/>
  <c r="D37" i="4"/>
  <c r="I40" i="4"/>
  <c r="F43" i="4"/>
  <c r="M45" i="4"/>
  <c r="N47" i="4"/>
  <c r="K49" i="4"/>
  <c r="K50" i="4"/>
  <c r="R51" i="4"/>
  <c r="K9" i="4"/>
  <c r="M49" i="4"/>
  <c r="D9" i="4"/>
  <c r="R47" i="4"/>
  <c r="F50" i="4"/>
  <c r="M9" i="4"/>
  <c r="S22" i="4"/>
  <c r="O42" i="4"/>
  <c r="H47" i="4"/>
  <c r="F51" i="4"/>
  <c r="H34" i="4"/>
  <c r="M44" i="4"/>
  <c r="P49" i="4"/>
  <c r="G9" i="4"/>
  <c r="M21" i="4"/>
  <c r="K23" i="4"/>
  <c r="I25" i="4"/>
  <c r="G27" i="4"/>
  <c r="E29" i="4"/>
  <c r="C31" i="4"/>
  <c r="R32" i="4"/>
  <c r="P34" i="4"/>
  <c r="N36" i="4"/>
  <c r="G38" i="4"/>
  <c r="H39" i="4"/>
  <c r="G40" i="4"/>
  <c r="F41" i="4"/>
  <c r="E42" i="4"/>
  <c r="D43" i="4"/>
  <c r="C44" i="4"/>
  <c r="Q44" i="4"/>
  <c r="L45" i="4"/>
  <c r="H46" i="4"/>
  <c r="M47" i="4"/>
  <c r="Q48" i="4"/>
  <c r="S49" i="4"/>
  <c r="R50" i="4"/>
  <c r="Q51" i="4"/>
  <c r="Q9" i="4"/>
  <c r="P25" i="4"/>
  <c r="F35" i="4"/>
  <c r="J39" i="4"/>
  <c r="G42" i="4"/>
  <c r="E44" i="4"/>
  <c r="I46" i="4"/>
  <c r="G48" i="4"/>
  <c r="C50" i="4"/>
  <c r="J51" i="4"/>
  <c r="R9" i="4"/>
  <c r="S51" i="4"/>
  <c r="E50" i="4"/>
  <c r="E45" i="4"/>
  <c r="E49" i="4"/>
  <c r="M51" i="4"/>
  <c r="Q24" i="4"/>
  <c r="Q40" i="4"/>
  <c r="O46" i="4"/>
  <c r="G50" i="4"/>
  <c r="P50" i="4"/>
  <c r="E20" i="4"/>
  <c r="R23" i="4"/>
  <c r="N27" i="4"/>
  <c r="L29" i="4"/>
  <c r="H33" i="4"/>
  <c r="K38" i="4"/>
  <c r="H41" i="4"/>
  <c r="R44" i="4"/>
  <c r="C47" i="4"/>
  <c r="R48" i="4"/>
  <c r="S50" i="4"/>
  <c r="J9" i="4"/>
  <c r="D49" i="4"/>
  <c r="L51" i="4"/>
  <c r="N46" i="4"/>
  <c r="N50" i="4"/>
  <c r="M28" i="4"/>
  <c r="I32" i="4"/>
  <c r="E36" i="4"/>
  <c r="P41" i="4"/>
  <c r="C46" i="4"/>
  <c r="F49" i="4"/>
  <c r="F9" i="4"/>
  <c r="C38" i="4"/>
  <c r="P46" i="4"/>
  <c r="G51" i="4"/>
  <c r="F20" i="4"/>
  <c r="D22" i="4"/>
  <c r="S23" i="4"/>
  <c r="Q25" i="4"/>
  <c r="O27" i="4"/>
  <c r="M29" i="4"/>
  <c r="K31" i="4"/>
  <c r="I33" i="4"/>
  <c r="G35" i="4"/>
  <c r="E37" i="4"/>
  <c r="L38" i="4"/>
  <c r="K39" i="4"/>
  <c r="J40" i="4"/>
  <c r="I41" i="4"/>
  <c r="H42" i="4"/>
  <c r="G43" i="4"/>
  <c r="F44" i="4"/>
  <c r="S44" i="4"/>
  <c r="P45" i="4"/>
  <c r="K46" i="4"/>
  <c r="E47" i="4"/>
  <c r="O47" i="4"/>
  <c r="I48" i="4"/>
  <c r="C49" i="4"/>
  <c r="L49" i="4"/>
  <c r="D50" i="4"/>
  <c r="L50" i="4"/>
  <c r="C51" i="4"/>
  <c r="K51" i="4"/>
  <c r="S9" i="4"/>
  <c r="D51" i="4"/>
  <c r="C39" i="4"/>
  <c r="H50" i="4"/>
  <c r="M20" i="4"/>
  <c r="K22" i="4"/>
  <c r="I24" i="4"/>
  <c r="G26" i="4"/>
  <c r="E28" i="4"/>
  <c r="C30" i="4"/>
  <c r="R31" i="4"/>
  <c r="P33" i="4"/>
  <c r="N35" i="4"/>
  <c r="L37" i="4"/>
  <c r="O38" i="4"/>
  <c r="N39" i="4"/>
  <c r="M40" i="4"/>
  <c r="L41" i="4"/>
  <c r="K42" i="4"/>
  <c r="J43" i="4"/>
  <c r="I44" i="4"/>
  <c r="D45" i="4"/>
  <c r="Q45" i="4"/>
  <c r="L46" i="4"/>
  <c r="F47" i="4"/>
  <c r="P47" i="4"/>
  <c r="J48" i="4"/>
  <c r="M50" i="4"/>
  <c r="L9" i="4"/>
  <c r="G47" i="4"/>
  <c r="N49" i="4"/>
  <c r="E9" i="4"/>
  <c r="K30" i="4"/>
  <c r="S38" i="4"/>
  <c r="K44" i="4"/>
  <c r="M48" i="4"/>
  <c r="N51" i="4"/>
  <c r="F36" i="4"/>
  <c r="O43" i="4"/>
  <c r="G49" i="4"/>
  <c r="O9" i="4"/>
  <c r="N20" i="4"/>
  <c r="L22" i="4"/>
  <c r="J24" i="4"/>
  <c r="H26" i="4"/>
  <c r="F28" i="4"/>
  <c r="D30" i="4"/>
  <c r="S31" i="4"/>
  <c r="Q33" i="4"/>
  <c r="O35" i="4"/>
  <c r="M37" i="4"/>
  <c r="Q38" i="4"/>
  <c r="P39" i="4"/>
  <c r="O40" i="4"/>
  <c r="N41" i="4"/>
  <c r="M42" i="4"/>
  <c r="L43" i="4"/>
  <c r="J44" i="4"/>
  <c r="R45" i="4"/>
  <c r="L48" i="4"/>
  <c r="E51" i="4"/>
  <c r="O26" i="4"/>
  <c r="G34" i="4"/>
  <c r="P37" i="4"/>
  <c r="N43" i="4"/>
  <c r="H45" i="4"/>
  <c r="S47" i="4"/>
  <c r="O50" i="4"/>
  <c r="N9" i="4"/>
  <c r="R40" i="4"/>
  <c r="I45" i="4"/>
  <c r="D48" i="4"/>
  <c r="O51" i="4"/>
  <c r="D21" i="4"/>
  <c r="R39" i="4"/>
  <c r="O49" i="4"/>
  <c r="S39" i="4"/>
  <c r="J47" i="4"/>
  <c r="E21" i="4"/>
  <c r="C23" i="4"/>
  <c r="R24" i="4"/>
  <c r="P26" i="4"/>
  <c r="N28" i="4"/>
  <c r="L30" i="4"/>
  <c r="J32" i="4"/>
  <c r="Q41" i="4"/>
  <c r="P42" i="4"/>
  <c r="D46" i="4"/>
  <c r="N48" i="4"/>
  <c r="T55" i="2"/>
  <c r="G12" i="5"/>
  <c r="O12" i="5"/>
  <c r="H12" i="5"/>
  <c r="P12" i="5"/>
  <c r="I12" i="5"/>
  <c r="Q12" i="5"/>
  <c r="J12" i="5"/>
  <c r="R12" i="5"/>
  <c r="C12" i="5"/>
  <c r="K12" i="5"/>
  <c r="S12" i="5"/>
  <c r="D12" i="5"/>
  <c r="L12" i="5"/>
  <c r="E12" i="5"/>
  <c r="M12" i="5"/>
  <c r="F12" i="5"/>
  <c r="N12" i="5"/>
  <c r="C16" i="5"/>
  <c r="K16" i="5"/>
  <c r="S16" i="5"/>
  <c r="D16" i="5"/>
  <c r="L16" i="5"/>
  <c r="E16" i="5"/>
  <c r="M16" i="5"/>
  <c r="F16" i="5"/>
  <c r="N16" i="5"/>
  <c r="G16" i="5"/>
  <c r="O16" i="5"/>
  <c r="H16" i="5"/>
  <c r="P16" i="5"/>
  <c r="I16" i="5"/>
  <c r="Q16" i="5"/>
  <c r="J16" i="5"/>
  <c r="R16" i="5"/>
  <c r="G20" i="5"/>
  <c r="O20" i="5"/>
  <c r="H20" i="5"/>
  <c r="P20" i="5"/>
  <c r="I20" i="5"/>
  <c r="Q20" i="5"/>
  <c r="J20" i="5"/>
  <c r="R20" i="5"/>
  <c r="C20" i="5"/>
  <c r="K20" i="5"/>
  <c r="S20" i="5"/>
  <c r="D20" i="5"/>
  <c r="L20" i="5"/>
  <c r="E20" i="5"/>
  <c r="M20" i="5"/>
  <c r="F20" i="5"/>
  <c r="N20" i="5"/>
  <c r="C24" i="5"/>
  <c r="K24" i="5"/>
  <c r="S24" i="5"/>
  <c r="D24" i="5"/>
  <c r="L24" i="5"/>
  <c r="E24" i="5"/>
  <c r="M24" i="5"/>
  <c r="F24" i="5"/>
  <c r="N24" i="5"/>
  <c r="G24" i="5"/>
  <c r="O24" i="5"/>
  <c r="H24" i="5"/>
  <c r="P24" i="5"/>
  <c r="I24" i="5"/>
  <c r="Q24" i="5"/>
  <c r="J24" i="5"/>
  <c r="R24" i="5"/>
  <c r="D12" i="6"/>
  <c r="L12" i="6"/>
  <c r="E12" i="6"/>
  <c r="M12" i="6"/>
  <c r="F12" i="6"/>
  <c r="N12" i="6"/>
  <c r="Q12" i="6"/>
  <c r="G12" i="6"/>
  <c r="O12" i="6"/>
  <c r="H12" i="6"/>
  <c r="P12" i="6"/>
  <c r="I12" i="6"/>
  <c r="J12" i="6"/>
  <c r="R12" i="6"/>
  <c r="C12" i="6"/>
  <c r="K12" i="6"/>
  <c r="S12" i="6"/>
  <c r="H16" i="6"/>
  <c r="P16" i="6"/>
  <c r="I16" i="6"/>
  <c r="Q16" i="6"/>
  <c r="J16" i="6"/>
  <c r="R16" i="6"/>
  <c r="C16" i="6"/>
  <c r="K16" i="6"/>
  <c r="S16" i="6"/>
  <c r="D16" i="6"/>
  <c r="L16" i="6"/>
  <c r="E16" i="6"/>
  <c r="M16" i="6"/>
  <c r="F16" i="6"/>
  <c r="N16" i="6"/>
  <c r="O16" i="6"/>
  <c r="G16" i="6"/>
  <c r="D20" i="6"/>
  <c r="L20" i="6"/>
  <c r="E20" i="6"/>
  <c r="M20" i="6"/>
  <c r="F20" i="6"/>
  <c r="N20" i="6"/>
  <c r="I20" i="6"/>
  <c r="G20" i="6"/>
  <c r="O20" i="6"/>
  <c r="H20" i="6"/>
  <c r="P20" i="6"/>
  <c r="J20" i="6"/>
  <c r="R20" i="6"/>
  <c r="C20" i="6"/>
  <c r="K20" i="6"/>
  <c r="Q20" i="6"/>
  <c r="S20" i="6"/>
  <c r="H24" i="6"/>
  <c r="P24" i="6"/>
  <c r="I24" i="6"/>
  <c r="Q24" i="6"/>
  <c r="J24" i="6"/>
  <c r="R24" i="6"/>
  <c r="C24" i="6"/>
  <c r="K24" i="6"/>
  <c r="S24" i="6"/>
  <c r="D24" i="6"/>
  <c r="L24" i="6"/>
  <c r="F24" i="6"/>
  <c r="N24" i="6"/>
  <c r="O24" i="6"/>
  <c r="E24" i="6"/>
  <c r="G24" i="6"/>
  <c r="M24" i="6"/>
  <c r="G9" i="5"/>
  <c r="O9" i="5"/>
  <c r="H9" i="5"/>
  <c r="P9" i="5"/>
  <c r="I9" i="5"/>
  <c r="Q9" i="5"/>
  <c r="J9" i="5"/>
  <c r="R9" i="5"/>
  <c r="C9" i="5"/>
  <c r="K9" i="5"/>
  <c r="S9" i="5"/>
  <c r="D9" i="5"/>
  <c r="L9" i="5"/>
  <c r="E9" i="5"/>
  <c r="M9" i="5"/>
  <c r="F9" i="5"/>
  <c r="N9" i="5"/>
  <c r="F13" i="5"/>
  <c r="N13" i="5"/>
  <c r="G13" i="5"/>
  <c r="O13" i="5"/>
  <c r="H13" i="5"/>
  <c r="P13" i="5"/>
  <c r="I13" i="5"/>
  <c r="Q13" i="5"/>
  <c r="J13" i="5"/>
  <c r="R13" i="5"/>
  <c r="C13" i="5"/>
  <c r="K13" i="5"/>
  <c r="S13" i="5"/>
  <c r="D13" i="5"/>
  <c r="L13" i="5"/>
  <c r="E13" i="5"/>
  <c r="M13" i="5"/>
  <c r="J17" i="5"/>
  <c r="R17" i="5"/>
  <c r="C17" i="5"/>
  <c r="K17" i="5"/>
  <c r="S17" i="5"/>
  <c r="D17" i="5"/>
  <c r="L17" i="5"/>
  <c r="E17" i="5"/>
  <c r="M17" i="5"/>
  <c r="F17" i="5"/>
  <c r="N17" i="5"/>
  <c r="G17" i="5"/>
  <c r="O17" i="5"/>
  <c r="H17" i="5"/>
  <c r="P17" i="5"/>
  <c r="I17" i="5"/>
  <c r="Q17" i="5"/>
  <c r="F21" i="5"/>
  <c r="N21" i="5"/>
  <c r="G21" i="5"/>
  <c r="O21" i="5"/>
  <c r="H21" i="5"/>
  <c r="P21" i="5"/>
  <c r="I21" i="5"/>
  <c r="Q21" i="5"/>
  <c r="J21" i="5"/>
  <c r="R21" i="5"/>
  <c r="C21" i="5"/>
  <c r="K21" i="5"/>
  <c r="S21" i="5"/>
  <c r="D21" i="5"/>
  <c r="L21" i="5"/>
  <c r="E21" i="5"/>
  <c r="M21" i="5"/>
  <c r="J25" i="5"/>
  <c r="R25" i="5"/>
  <c r="C25" i="5"/>
  <c r="K25" i="5"/>
  <c r="S25" i="5"/>
  <c r="D25" i="5"/>
  <c r="L25" i="5"/>
  <c r="E25" i="5"/>
  <c r="M25" i="5"/>
  <c r="F25" i="5"/>
  <c r="N25" i="5"/>
  <c r="G25" i="5"/>
  <c r="O25" i="5"/>
  <c r="H25" i="5"/>
  <c r="P25" i="5"/>
  <c r="I25" i="5"/>
  <c r="Q25" i="5"/>
  <c r="E9" i="6"/>
  <c r="M9" i="6"/>
  <c r="F9" i="6"/>
  <c r="N9" i="6"/>
  <c r="G9" i="6"/>
  <c r="O9" i="6"/>
  <c r="H9" i="6"/>
  <c r="P9" i="6"/>
  <c r="I9" i="6"/>
  <c r="Q9" i="6"/>
  <c r="K9" i="6"/>
  <c r="S9" i="6"/>
  <c r="R9" i="6"/>
  <c r="D9" i="6"/>
  <c r="J9" i="6"/>
  <c r="L9" i="6"/>
  <c r="C13" i="6"/>
  <c r="K13" i="6"/>
  <c r="S13" i="6"/>
  <c r="D13" i="6"/>
  <c r="L13" i="6"/>
  <c r="E13" i="6"/>
  <c r="M13" i="6"/>
  <c r="H13" i="6"/>
  <c r="F13" i="6"/>
  <c r="N13" i="6"/>
  <c r="G13" i="6"/>
  <c r="O13" i="6"/>
  <c r="P13" i="6"/>
  <c r="I13" i="6"/>
  <c r="Q13" i="6"/>
  <c r="J13" i="6"/>
  <c r="R13" i="6"/>
  <c r="G17" i="6"/>
  <c r="O17" i="6"/>
  <c r="H17" i="6"/>
  <c r="P17" i="6"/>
  <c r="I17" i="6"/>
  <c r="Q17" i="6"/>
  <c r="D17" i="6"/>
  <c r="J17" i="6"/>
  <c r="R17" i="6"/>
  <c r="C17" i="6"/>
  <c r="K17" i="6"/>
  <c r="S17" i="6"/>
  <c r="L17" i="6"/>
  <c r="E17" i="6"/>
  <c r="M17" i="6"/>
  <c r="F17" i="6"/>
  <c r="N17" i="6"/>
  <c r="C21" i="6"/>
  <c r="K21" i="6"/>
  <c r="S21" i="6"/>
  <c r="D21" i="6"/>
  <c r="L21" i="6"/>
  <c r="E21" i="6"/>
  <c r="M21" i="6"/>
  <c r="P21" i="6"/>
  <c r="F21" i="6"/>
  <c r="N21" i="6"/>
  <c r="G21" i="6"/>
  <c r="O21" i="6"/>
  <c r="H21" i="6"/>
  <c r="I21" i="6"/>
  <c r="Q21" i="6"/>
  <c r="R21" i="6"/>
  <c r="J21" i="6"/>
  <c r="G25" i="6"/>
  <c r="O25" i="6"/>
  <c r="H25" i="6"/>
  <c r="P25" i="6"/>
  <c r="I25" i="6"/>
  <c r="Q25" i="6"/>
  <c r="J25" i="6"/>
  <c r="R25" i="6"/>
  <c r="C25" i="6"/>
  <c r="K25" i="6"/>
  <c r="S25" i="6"/>
  <c r="E25" i="6"/>
  <c r="M25" i="6"/>
  <c r="F25" i="6"/>
  <c r="L25" i="6"/>
  <c r="N25" i="6"/>
  <c r="D25" i="6"/>
  <c r="I10" i="5"/>
  <c r="Q10" i="5"/>
  <c r="J10" i="5"/>
  <c r="R10" i="5"/>
  <c r="C10" i="5"/>
  <c r="K10" i="5"/>
  <c r="S10" i="5"/>
  <c r="D10" i="5"/>
  <c r="L10" i="5"/>
  <c r="E10" i="5"/>
  <c r="M10" i="5"/>
  <c r="F10" i="5"/>
  <c r="N10" i="5"/>
  <c r="G10" i="5"/>
  <c r="O10" i="5"/>
  <c r="H10" i="5"/>
  <c r="P10" i="5"/>
  <c r="E14" i="5"/>
  <c r="M14" i="5"/>
  <c r="F14" i="5"/>
  <c r="N14" i="5"/>
  <c r="G14" i="5"/>
  <c r="O14" i="5"/>
  <c r="H14" i="5"/>
  <c r="P14" i="5"/>
  <c r="I14" i="5"/>
  <c r="Q14" i="5"/>
  <c r="J14" i="5"/>
  <c r="R14" i="5"/>
  <c r="C14" i="5"/>
  <c r="K14" i="5"/>
  <c r="S14" i="5"/>
  <c r="D14" i="5"/>
  <c r="L14" i="5"/>
  <c r="I18" i="5"/>
  <c r="Q18" i="5"/>
  <c r="J18" i="5"/>
  <c r="R18" i="5"/>
  <c r="C18" i="5"/>
  <c r="K18" i="5"/>
  <c r="S18" i="5"/>
  <c r="D18" i="5"/>
  <c r="L18" i="5"/>
  <c r="E18" i="5"/>
  <c r="M18" i="5"/>
  <c r="F18" i="5"/>
  <c r="N18" i="5"/>
  <c r="G18" i="5"/>
  <c r="O18" i="5"/>
  <c r="H18" i="5"/>
  <c r="P18" i="5"/>
  <c r="E22" i="5"/>
  <c r="M22" i="5"/>
  <c r="F22" i="5"/>
  <c r="N22" i="5"/>
  <c r="G22" i="5"/>
  <c r="O22" i="5"/>
  <c r="H22" i="5"/>
  <c r="P22" i="5"/>
  <c r="I22" i="5"/>
  <c r="Q22" i="5"/>
  <c r="J22" i="5"/>
  <c r="R22" i="5"/>
  <c r="C22" i="5"/>
  <c r="K22" i="5"/>
  <c r="S22" i="5"/>
  <c r="D22" i="5"/>
  <c r="L22" i="5"/>
  <c r="I26" i="5"/>
  <c r="Q26" i="5"/>
  <c r="J26" i="5"/>
  <c r="R26" i="5"/>
  <c r="C26" i="5"/>
  <c r="K26" i="5"/>
  <c r="S26" i="5"/>
  <c r="D26" i="5"/>
  <c r="L26" i="5"/>
  <c r="E26" i="5"/>
  <c r="M26" i="5"/>
  <c r="F26" i="5"/>
  <c r="N26" i="5"/>
  <c r="G26" i="5"/>
  <c r="O26" i="5"/>
  <c r="H26" i="5"/>
  <c r="P26" i="5"/>
  <c r="F10" i="6"/>
  <c r="N10" i="6"/>
  <c r="G10" i="6"/>
  <c r="O10" i="6"/>
  <c r="H10" i="6"/>
  <c r="P10" i="6"/>
  <c r="C10" i="6"/>
  <c r="S10" i="6"/>
  <c r="I10" i="6"/>
  <c r="Q10" i="6"/>
  <c r="J10" i="6"/>
  <c r="R10" i="6"/>
  <c r="K10" i="6"/>
  <c r="D10" i="6"/>
  <c r="L10" i="6"/>
  <c r="E10" i="6"/>
  <c r="M10" i="6"/>
  <c r="J14" i="6"/>
  <c r="R14" i="6"/>
  <c r="C14" i="6"/>
  <c r="K14" i="6"/>
  <c r="S14" i="6"/>
  <c r="D14" i="6"/>
  <c r="L14" i="6"/>
  <c r="O14" i="6"/>
  <c r="E14" i="6"/>
  <c r="M14" i="6"/>
  <c r="F14" i="6"/>
  <c r="N14" i="6"/>
  <c r="G14" i="6"/>
  <c r="H14" i="6"/>
  <c r="P14" i="6"/>
  <c r="I14" i="6"/>
  <c r="Q14" i="6"/>
  <c r="F18" i="6"/>
  <c r="N18" i="6"/>
  <c r="G18" i="6"/>
  <c r="O18" i="6"/>
  <c r="H18" i="6"/>
  <c r="P18" i="6"/>
  <c r="K18" i="6"/>
  <c r="I18" i="6"/>
  <c r="Q18" i="6"/>
  <c r="J18" i="6"/>
  <c r="R18" i="6"/>
  <c r="S18" i="6"/>
  <c r="C18" i="6"/>
  <c r="D18" i="6"/>
  <c r="L18" i="6"/>
  <c r="E18" i="6"/>
  <c r="M18" i="6"/>
  <c r="J22" i="6"/>
  <c r="R22" i="6"/>
  <c r="C22" i="6"/>
  <c r="K22" i="6"/>
  <c r="S22" i="6"/>
  <c r="D22" i="6"/>
  <c r="L22" i="6"/>
  <c r="E22" i="6"/>
  <c r="M22" i="6"/>
  <c r="F22" i="6"/>
  <c r="N22" i="6"/>
  <c r="O22" i="6"/>
  <c r="G22" i="6"/>
  <c r="H22" i="6"/>
  <c r="P22" i="6"/>
  <c r="Q22" i="6"/>
  <c r="I22" i="6"/>
  <c r="F26" i="6"/>
  <c r="N26" i="6"/>
  <c r="G26" i="6"/>
  <c r="O26" i="6"/>
  <c r="H26" i="6"/>
  <c r="P26" i="6"/>
  <c r="I26" i="6"/>
  <c r="Q26" i="6"/>
  <c r="J26" i="6"/>
  <c r="R26" i="6"/>
  <c r="D26" i="6"/>
  <c r="L26" i="6"/>
  <c r="C26" i="6"/>
  <c r="M26" i="6"/>
  <c r="S26" i="6"/>
  <c r="E26" i="6"/>
  <c r="K26" i="6"/>
  <c r="H11" i="5"/>
  <c r="P11" i="5"/>
  <c r="I11" i="5"/>
  <c r="Q11" i="5"/>
  <c r="J11" i="5"/>
  <c r="R11" i="5"/>
  <c r="C11" i="5"/>
  <c r="K11" i="5"/>
  <c r="S11" i="5"/>
  <c r="D11" i="5"/>
  <c r="L11" i="5"/>
  <c r="E11" i="5"/>
  <c r="M11" i="5"/>
  <c r="F11" i="5"/>
  <c r="N11" i="5"/>
  <c r="G11" i="5"/>
  <c r="O11" i="5"/>
  <c r="D15" i="5"/>
  <c r="L15" i="5"/>
  <c r="E15" i="5"/>
  <c r="M15" i="5"/>
  <c r="F15" i="5"/>
  <c r="N15" i="5"/>
  <c r="G15" i="5"/>
  <c r="O15" i="5"/>
  <c r="H15" i="5"/>
  <c r="P15" i="5"/>
  <c r="I15" i="5"/>
  <c r="Q15" i="5"/>
  <c r="J15" i="5"/>
  <c r="R15" i="5"/>
  <c r="C15" i="5"/>
  <c r="K15" i="5"/>
  <c r="S15" i="5"/>
  <c r="H19" i="5"/>
  <c r="P19" i="5"/>
  <c r="I19" i="5"/>
  <c r="Q19" i="5"/>
  <c r="J19" i="5"/>
  <c r="R19" i="5"/>
  <c r="C19" i="5"/>
  <c r="K19" i="5"/>
  <c r="S19" i="5"/>
  <c r="D19" i="5"/>
  <c r="L19" i="5"/>
  <c r="E19" i="5"/>
  <c r="M19" i="5"/>
  <c r="F19" i="5"/>
  <c r="N19" i="5"/>
  <c r="G19" i="5"/>
  <c r="O19" i="5"/>
  <c r="D23" i="5"/>
  <c r="L23" i="5"/>
  <c r="E23" i="5"/>
  <c r="M23" i="5"/>
  <c r="F23" i="5"/>
  <c r="N23" i="5"/>
  <c r="G23" i="5"/>
  <c r="O23" i="5"/>
  <c r="H23" i="5"/>
  <c r="P23" i="5"/>
  <c r="I23" i="5"/>
  <c r="Q23" i="5"/>
  <c r="J23" i="5"/>
  <c r="R23" i="5"/>
  <c r="C23" i="5"/>
  <c r="K23" i="5"/>
  <c r="S23" i="5"/>
  <c r="H27" i="5"/>
  <c r="P27" i="5"/>
  <c r="I27" i="5"/>
  <c r="Q27" i="5"/>
  <c r="J27" i="5"/>
  <c r="R27" i="5"/>
  <c r="C27" i="5"/>
  <c r="K27" i="5"/>
  <c r="S27" i="5"/>
  <c r="D27" i="5"/>
  <c r="L27" i="5"/>
  <c r="E27" i="5"/>
  <c r="M27" i="5"/>
  <c r="F27" i="5"/>
  <c r="N27" i="5"/>
  <c r="G27" i="5"/>
  <c r="O27" i="5"/>
  <c r="E11" i="6"/>
  <c r="M11" i="6"/>
  <c r="F11" i="6"/>
  <c r="N11" i="6"/>
  <c r="G11" i="6"/>
  <c r="O11" i="6"/>
  <c r="J11" i="6"/>
  <c r="H11" i="6"/>
  <c r="P11" i="6"/>
  <c r="I11" i="6"/>
  <c r="Q11" i="6"/>
  <c r="R11" i="6"/>
  <c r="C11" i="6"/>
  <c r="K11" i="6"/>
  <c r="S11" i="6"/>
  <c r="D11" i="6"/>
  <c r="L11" i="6"/>
  <c r="I15" i="6"/>
  <c r="Q15" i="6"/>
  <c r="J15" i="6"/>
  <c r="R15" i="6"/>
  <c r="C15" i="6"/>
  <c r="K15" i="6"/>
  <c r="S15" i="6"/>
  <c r="N15" i="6"/>
  <c r="D15" i="6"/>
  <c r="L15" i="6"/>
  <c r="E15" i="6"/>
  <c r="M15" i="6"/>
  <c r="F15" i="6"/>
  <c r="G15" i="6"/>
  <c r="O15" i="6"/>
  <c r="H15" i="6"/>
  <c r="P15" i="6"/>
  <c r="E19" i="6"/>
  <c r="M19" i="6"/>
  <c r="F19" i="6"/>
  <c r="N19" i="6"/>
  <c r="G19" i="6"/>
  <c r="O19" i="6"/>
  <c r="H19" i="6"/>
  <c r="P19" i="6"/>
  <c r="I19" i="6"/>
  <c r="Q19" i="6"/>
  <c r="R19" i="6"/>
  <c r="C19" i="6"/>
  <c r="K19" i="6"/>
  <c r="S19" i="6"/>
  <c r="L19" i="6"/>
  <c r="D19" i="6"/>
  <c r="J19" i="6"/>
  <c r="I23" i="6"/>
  <c r="Q23" i="6"/>
  <c r="J23" i="6"/>
  <c r="R23" i="6"/>
  <c r="C23" i="6"/>
  <c r="K23" i="6"/>
  <c r="S23" i="6"/>
  <c r="F23" i="6"/>
  <c r="D23" i="6"/>
  <c r="L23" i="6"/>
  <c r="E23" i="6"/>
  <c r="M23" i="6"/>
  <c r="N23" i="6"/>
  <c r="G23" i="6"/>
  <c r="O23" i="6"/>
  <c r="H23" i="6"/>
  <c r="P23" i="6"/>
  <c r="E27" i="6"/>
  <c r="M27" i="6"/>
  <c r="F27" i="6"/>
  <c r="N27" i="6"/>
  <c r="G27" i="6"/>
  <c r="O27" i="6"/>
  <c r="H27" i="6"/>
  <c r="P27" i="6"/>
  <c r="I27" i="6"/>
  <c r="Q27" i="6"/>
  <c r="C27" i="6"/>
  <c r="K27" i="6"/>
  <c r="S27" i="6"/>
  <c r="D27" i="6"/>
  <c r="L27" i="6"/>
  <c r="J27" i="6"/>
  <c r="R27" i="6"/>
  <c r="T54" i="2"/>
  <c r="C9" i="6"/>
  <c r="C9" i="4"/>
  <c r="K53" i="6" l="1"/>
  <c r="F53" i="6"/>
  <c r="F53" i="5"/>
  <c r="R53" i="5"/>
  <c r="Q53" i="6"/>
  <c r="M53" i="6"/>
  <c r="M53" i="5"/>
  <c r="J53" i="5"/>
  <c r="I53" i="6"/>
  <c r="E53" i="6"/>
  <c r="E53" i="5"/>
  <c r="Q53" i="5"/>
  <c r="L53" i="6"/>
  <c r="P53" i="6"/>
  <c r="L53" i="5"/>
  <c r="I53" i="5"/>
  <c r="J53" i="6"/>
  <c r="H53" i="6"/>
  <c r="D53" i="5"/>
  <c r="P53" i="5"/>
  <c r="D53" i="6"/>
  <c r="O53" i="6"/>
  <c r="S53" i="5"/>
  <c r="H53" i="5"/>
  <c r="R53" i="6"/>
  <c r="G53" i="6"/>
  <c r="K53" i="5"/>
  <c r="O53" i="5"/>
  <c r="S53" i="6"/>
  <c r="N53" i="6"/>
  <c r="N53" i="5"/>
  <c r="G53" i="5"/>
  <c r="C53" i="6"/>
  <c r="C53" i="5"/>
  <c r="J54" i="5" l="1"/>
  <c r="J56" i="2"/>
  <c r="M56" i="2"/>
  <c r="M54" i="5"/>
  <c r="I54" i="5"/>
  <c r="I56" i="2"/>
  <c r="L56" i="2"/>
  <c r="L54" i="5"/>
  <c r="N59" i="2"/>
  <c r="N54" i="6"/>
  <c r="O59" i="2"/>
  <c r="O54" i="6"/>
  <c r="P54" i="6"/>
  <c r="P59" i="2"/>
  <c r="M59" i="2"/>
  <c r="M54" i="6"/>
  <c r="Q54" i="6"/>
  <c r="Q59" i="2"/>
  <c r="R54" i="5"/>
  <c r="R56" i="2"/>
  <c r="S56" i="2"/>
  <c r="S54" i="5"/>
  <c r="D59" i="2"/>
  <c r="D54" i="6"/>
  <c r="L59" i="2"/>
  <c r="L54" i="6"/>
  <c r="O54" i="5"/>
  <c r="O56" i="2"/>
  <c r="P54" i="5"/>
  <c r="P56" i="2"/>
  <c r="Q54" i="5"/>
  <c r="Q56" i="2"/>
  <c r="K56" i="2"/>
  <c r="K54" i="5"/>
  <c r="E56" i="2"/>
  <c r="E54" i="5"/>
  <c r="F56" i="2"/>
  <c r="F54" i="5"/>
  <c r="G54" i="5"/>
  <c r="G56" i="2"/>
  <c r="N56" i="2"/>
  <c r="N54" i="5"/>
  <c r="C56" i="2"/>
  <c r="T53" i="5"/>
  <c r="T56" i="2" s="1"/>
  <c r="G59" i="2"/>
  <c r="G54" i="6"/>
  <c r="H54" i="6"/>
  <c r="H59" i="2"/>
  <c r="E54" i="6"/>
  <c r="E59" i="2"/>
  <c r="F59" i="2"/>
  <c r="F54" i="6"/>
  <c r="H54" i="5"/>
  <c r="H56" i="2"/>
  <c r="S59" i="2"/>
  <c r="S54" i="6"/>
  <c r="D56" i="2"/>
  <c r="D54" i="5"/>
  <c r="C59" i="2"/>
  <c r="T53" i="6"/>
  <c r="T59" i="2" s="1"/>
  <c r="R59" i="2"/>
  <c r="R54" i="6"/>
  <c r="J59" i="2"/>
  <c r="J54" i="6"/>
  <c r="I54" i="6"/>
  <c r="I59" i="2"/>
  <c r="K59" i="2"/>
  <c r="K54" i="6"/>
  <c r="C54" i="5"/>
  <c r="C54" i="6"/>
  <c r="S60" i="2" l="1"/>
  <c r="D60" i="2"/>
  <c r="M60" i="2"/>
  <c r="L57" i="2"/>
  <c r="C60" i="2"/>
  <c r="T54" i="6"/>
  <c r="S55" i="6" s="1"/>
  <c r="S61" i="2" s="1"/>
  <c r="G60" i="2"/>
  <c r="F57" i="2"/>
  <c r="S57" i="2"/>
  <c r="J60" i="2"/>
  <c r="H60" i="2"/>
  <c r="C57" i="2"/>
  <c r="T54" i="5"/>
  <c r="T57" i="2" s="1"/>
  <c r="I57" i="2"/>
  <c r="Q57" i="2"/>
  <c r="H57" i="2"/>
  <c r="P57" i="2"/>
  <c r="P60" i="2"/>
  <c r="K60" i="2"/>
  <c r="O60" i="2"/>
  <c r="M57" i="2"/>
  <c r="O57" i="2"/>
  <c r="R57" i="2"/>
  <c r="E57" i="2"/>
  <c r="K57" i="2"/>
  <c r="L60" i="2"/>
  <c r="N60" i="2"/>
  <c r="G57" i="2"/>
  <c r="R60" i="2"/>
  <c r="F60" i="2"/>
  <c r="D57" i="2"/>
  <c r="N57" i="2"/>
  <c r="I60" i="2"/>
  <c r="E60" i="2"/>
  <c r="Q60" i="2"/>
  <c r="J57" i="2"/>
  <c r="D55" i="6" l="1"/>
  <c r="D61" i="2" s="1"/>
  <c r="O55" i="6"/>
  <c r="O61" i="2" s="1"/>
  <c r="L55" i="6"/>
  <c r="L61" i="2" s="1"/>
  <c r="T60" i="2"/>
  <c r="N55" i="6"/>
  <c r="N61" i="2" s="1"/>
  <c r="I55" i="6"/>
  <c r="I61" i="2" s="1"/>
  <c r="J55" i="6"/>
  <c r="J61" i="2" s="1"/>
  <c r="E55" i="6"/>
  <c r="E61" i="2" s="1"/>
  <c r="R55" i="6"/>
  <c r="R61" i="2" s="1"/>
  <c r="P55" i="6"/>
  <c r="P61" i="2" s="1"/>
  <c r="H55" i="6"/>
  <c r="H61" i="2" s="1"/>
  <c r="M55" i="6"/>
  <c r="M61" i="2" s="1"/>
  <c r="G55" i="6"/>
  <c r="G61" i="2" s="1"/>
  <c r="F55" i="6"/>
  <c r="F61" i="2" s="1"/>
  <c r="K55" i="6"/>
  <c r="K61" i="2" s="1"/>
  <c r="Q55" i="6"/>
  <c r="Q61" i="2" s="1"/>
  <c r="J55" i="5"/>
  <c r="J58" i="2" s="1"/>
  <c r="H55" i="5"/>
  <c r="H58" i="2" s="1"/>
  <c r="S55" i="5"/>
  <c r="S58" i="2" s="1"/>
  <c r="L55" i="5"/>
  <c r="L58" i="2" s="1"/>
  <c r="N55" i="5"/>
  <c r="N58" i="2" s="1"/>
  <c r="G55" i="5"/>
  <c r="G58" i="2" s="1"/>
  <c r="E55" i="5"/>
  <c r="E58" i="2" s="1"/>
  <c r="Q55" i="5"/>
  <c r="Q58" i="2" s="1"/>
  <c r="M55" i="5"/>
  <c r="M58" i="2" s="1"/>
  <c r="R55" i="5"/>
  <c r="R58" i="2" s="1"/>
  <c r="K55" i="5"/>
  <c r="K58" i="2" s="1"/>
  <c r="P55" i="5"/>
  <c r="P58" i="2" s="1"/>
  <c r="C55" i="5"/>
  <c r="F55" i="5"/>
  <c r="F58" i="2" s="1"/>
  <c r="D55" i="5"/>
  <c r="D58" i="2" s="1"/>
  <c r="O55" i="5"/>
  <c r="O58" i="2" s="1"/>
  <c r="I55" i="5"/>
  <c r="I58" i="2" s="1"/>
  <c r="C55" i="6"/>
  <c r="T55" i="5" l="1"/>
  <c r="C58" i="2"/>
  <c r="C61" i="2"/>
  <c r="T5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644C3D8A-6599-4D90-B781-570C68E8756A}">
      <text>
        <r>
          <rPr>
            <sz val="9"/>
            <color rgb="FF000000"/>
            <rFont val="Tahoma"/>
            <family val="2"/>
          </rPr>
          <t xml:space="preserve">Fakultativ
</t>
        </r>
        <r>
          <rPr>
            <sz val="9"/>
            <color rgb="FF000000"/>
            <rFont val="Tahoma"/>
            <family val="2"/>
          </rPr>
          <t xml:space="preserve">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<sst xmlns="http://schemas.openxmlformats.org/spreadsheetml/2006/main" count="155" uniqueCount="52">
  <si>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</si>
  <si>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</si>
  <si>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</si>
  <si>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</si>
  <si>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</si>
  <si>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</si>
  <si>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</si>
  <si>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</si>
  <si>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</si>
  <si>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</si>
  <si>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</si>
  <si>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</si>
  <si>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</si>
  <si>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</si>
  <si>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</si>
  <si>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</si>
  <si>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</si>
  <si>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</si>
  <si>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</si>
  <si>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</si>
  <si>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</si>
  <si>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</si>
  <si>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</si>
  <si>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</si>
  <si>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</si>
  <si>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</si>
  <si>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</si>
  <si>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</si>
  <si>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</si>
  <si>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</si>
  <si>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</si>
  <si>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</si>
  <si>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</si>
  <si>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</si>
  <si>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</si>
  <si>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</si>
  <si>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</si>
  <si>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</si>
  <si>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</si>
  <si>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</si>
  <si>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</si>
  <si>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</si>
  <si>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</si>
  <si>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</si>
  <si>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</si>
  <si>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</si>
  <si>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</si>
  <si>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Arve</t>
  </si>
  <si>
    <t>Eichen</t>
  </si>
  <si>
    <t>Kastanie</t>
  </si>
  <si>
    <t>Sunnig Cher</t>
  </si>
  <si>
    <t>Phillip Mösch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</si>
</sst>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164" fontId="0" fillId="3" borderId="5" xfId="0" applyNumberFormat="1" applyFill="1" applyBorder="1"/>
    <xf numFmtId="1" fontId="1" fillId="3" borderId="5" xfId="0" applyNumberFormat="1" applyFont="1" applyFill="1" applyBorder="1"/>
    <xf numFmtId="2" fontId="0" fillId="3" borderId="0" xfId="0" applyNumberFormat="1" applyFill="1"/>
    <xf numFmtId="164" fontId="1" fillId="3" borderId="0" xfId="0" applyNumberFormat="1" applyFont="1" applyFill="1"/>
    <xf numFmtId="1" fontId="0" fillId="3" borderId="5" xfId="0" applyNumberFormat="1" applyFill="1" applyBorder="1"/>
    <xf numFmtId="9" fontId="1" fillId="3" borderId="5" xfId="0" applyNumberFormat="1" applyFont="1" applyFill="1" applyBorder="1"/>
    <xf numFmtId="164" fontId="0" fillId="3" borderId="0" xfId="0" applyNumberFormat="1" applyFill="1"/>
    <xf numFmtId="1" fontId="1" fillId="3" borderId="0" xfId="0" applyNumberFormat="1" applyFont="1" applyFill="1"/>
    <xf numFmtId="14" fontId="0" fillId="0" borderId="0" xfId="0" applyNumberForma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1E91-DE83-D44C-87F7-892B9BB27036}">
  <dimension ref="A1:U61"/>
  <sheetViews>
    <sheetView tabSelected="1" workbookViewId="0">
      <selection activeCell="B6" sqref="B6"/>
    </sheetView>
  </sheetViews>
  <sheetFormatPr baseColWidth="10" defaultColWidth="11" defaultRowHeight="15.75" x14ac:dyDescent="0.25"/>
  <cols>
    <col min="1" max="1" width="17.875" style="12" customWidth="1"/>
    <col min="2" max="2" width="12" style="12" customWidth="1"/>
    <col min="3" max="20" width="11" style="12"/>
    <col min="21" max="21" width="17.125" style="12" bestFit="1" customWidth="1"/>
    <col min="22" max="16384" width="11" style="12"/>
  </cols>
  <sheetData>
    <row r="1" spans="1:19" ht="21" x14ac:dyDescent="0.35">
      <c r="A1" s="11" t="s">
        <v>19</v>
      </c>
    </row>
    <row r="3" spans="1:19" x14ac:dyDescent="0.25">
      <c r="A3" s="13" t="s">
        <v>15</v>
      </c>
      <c r="B3" s="10" t="s">
        <v>50</v>
      </c>
    </row>
    <row r="4" spans="1:19" x14ac:dyDescent="0.25">
      <c r="A4" s="13" t="s">
        <v>16</v>
      </c>
      <c r="B4" s="28">
        <v>40023</v>
      </c>
    </row>
    <row r="5" spans="1:19" x14ac:dyDescent="0.25">
      <c r="A5" s="13" t="s">
        <v>17</v>
      </c>
      <c r="B5" s="10" t="s">
        <v>51</v>
      </c>
    </row>
    <row r="6" spans="1:19" x14ac:dyDescent="0.25">
      <c r="A6" s="13" t="s">
        <v>18</v>
      </c>
      <c r="B6" s="6">
        <v>0.7</v>
      </c>
      <c r="C6" s="13" t="s">
        <v>0</v>
      </c>
    </row>
    <row r="8" spans="1:19" ht="47.25" x14ac:dyDescent="0.25">
      <c r="A8" s="14" t="s">
        <v>20</v>
      </c>
      <c r="B8" s="15" t="s">
        <v>1</v>
      </c>
      <c r="C8" s="15" t="s">
        <v>2</v>
      </c>
      <c r="D8" s="15" t="s">
        <v>14</v>
      </c>
      <c r="E8" s="15" t="s">
        <v>3</v>
      </c>
      <c r="F8" s="15" t="s">
        <v>43</v>
      </c>
      <c r="G8" s="15" t="s">
        <v>47</v>
      </c>
      <c r="H8" s="15" t="s">
        <v>13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15" t="s">
        <v>48</v>
      </c>
      <c r="Q8" s="15" t="s">
        <v>49</v>
      </c>
      <c r="R8" s="15" t="s">
        <v>12</v>
      </c>
      <c r="S8" s="15" t="s">
        <v>4</v>
      </c>
    </row>
    <row r="9" spans="1:19" x14ac:dyDescent="0.25">
      <c r="A9" s="7">
        <v>10</v>
      </c>
      <c r="B9" s="7">
        <v>0.05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x14ac:dyDescent="0.25">
      <c r="A10" s="8">
        <v>14</v>
      </c>
      <c r="B10" s="8">
        <v>0.13</v>
      </c>
      <c r="C10" s="8">
        <v>14</v>
      </c>
      <c r="D10" s="8">
        <v>20</v>
      </c>
      <c r="E10" s="8"/>
      <c r="F10" s="8"/>
      <c r="G10" s="8"/>
      <c r="H10" s="8"/>
      <c r="I10" s="8"/>
      <c r="J10" s="8"/>
      <c r="K10" s="8">
        <v>1</v>
      </c>
      <c r="L10" s="8"/>
      <c r="M10" s="8"/>
      <c r="N10" s="8"/>
      <c r="O10" s="8"/>
      <c r="P10" s="8"/>
      <c r="Q10" s="8"/>
      <c r="R10" s="8"/>
      <c r="S10" s="8"/>
    </row>
    <row r="11" spans="1:19" x14ac:dyDescent="0.25">
      <c r="A11" s="8">
        <v>18</v>
      </c>
      <c r="B11" s="8">
        <v>0.24</v>
      </c>
      <c r="C11" s="8">
        <v>7</v>
      </c>
      <c r="D11" s="8">
        <v>8</v>
      </c>
      <c r="E11" s="8"/>
      <c r="F11" s="8"/>
      <c r="G11" s="8"/>
      <c r="H11" s="8"/>
      <c r="I11" s="8">
        <v>2</v>
      </c>
      <c r="J11" s="8"/>
      <c r="K11" s="8">
        <v>2</v>
      </c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8">
        <v>22</v>
      </c>
      <c r="B12" s="8">
        <v>0.39</v>
      </c>
      <c r="C12" s="8">
        <v>3</v>
      </c>
      <c r="D12" s="8">
        <v>7</v>
      </c>
      <c r="E12" s="8"/>
      <c r="F12" s="8"/>
      <c r="G12" s="8"/>
      <c r="H12" s="8"/>
      <c r="I12" s="8">
        <v>2</v>
      </c>
      <c r="J12" s="8"/>
      <c r="K12" s="8">
        <v>3</v>
      </c>
      <c r="L12" s="8"/>
      <c r="M12" s="8"/>
      <c r="N12" s="8"/>
      <c r="O12" s="8"/>
      <c r="P12" s="8"/>
      <c r="Q12" s="8"/>
      <c r="R12" s="8"/>
      <c r="S12" s="8"/>
    </row>
    <row r="13" spans="1:19" x14ac:dyDescent="0.25">
      <c r="A13" s="8">
        <v>26</v>
      </c>
      <c r="B13" s="8">
        <v>0.57999999999999996</v>
      </c>
      <c r="C13" s="8">
        <v>7</v>
      </c>
      <c r="D13" s="8">
        <v>9</v>
      </c>
      <c r="E13" s="8"/>
      <c r="F13" s="8"/>
      <c r="G13" s="8"/>
      <c r="H13" s="8"/>
      <c r="I13" s="8">
        <v>1</v>
      </c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8">
        <v>30</v>
      </c>
      <c r="B14" s="8">
        <v>0.82</v>
      </c>
      <c r="C14" s="8">
        <v>5</v>
      </c>
      <c r="D14" s="8">
        <v>2</v>
      </c>
      <c r="E14" s="8"/>
      <c r="F14" s="8"/>
      <c r="G14" s="8"/>
      <c r="H14" s="8"/>
      <c r="I14" s="8">
        <v>4</v>
      </c>
      <c r="J14" s="8"/>
      <c r="K14" s="8">
        <v>2</v>
      </c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8">
        <v>34</v>
      </c>
      <c r="B15" s="8">
        <v>1.1000000000000001</v>
      </c>
      <c r="C15" s="8">
        <v>5</v>
      </c>
      <c r="D15" s="8">
        <v>4</v>
      </c>
      <c r="E15" s="8"/>
      <c r="F15" s="8"/>
      <c r="G15" s="8"/>
      <c r="H15" s="8"/>
      <c r="I15" s="8"/>
      <c r="J15" s="8"/>
      <c r="K15" s="8">
        <v>1</v>
      </c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8">
        <v>38</v>
      </c>
      <c r="B16" s="8">
        <v>1.43</v>
      </c>
      <c r="C16" s="8">
        <v>4</v>
      </c>
      <c r="D16" s="8">
        <v>2</v>
      </c>
      <c r="E16" s="8"/>
      <c r="F16" s="8"/>
      <c r="G16" s="8"/>
      <c r="H16" s="8"/>
      <c r="I16" s="8">
        <v>1</v>
      </c>
      <c r="J16" s="8"/>
      <c r="K16" s="8">
        <v>2</v>
      </c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8">
        <v>42</v>
      </c>
      <c r="B17" s="8">
        <v>1.8</v>
      </c>
      <c r="C17" s="8">
        <v>7</v>
      </c>
      <c r="D17" s="8">
        <v>3</v>
      </c>
      <c r="E17" s="8"/>
      <c r="F17" s="8"/>
      <c r="G17" s="8"/>
      <c r="H17" s="8"/>
      <c r="I17" s="8">
        <v>1</v>
      </c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8">
        <v>46</v>
      </c>
      <c r="B18" s="8">
        <v>2.21</v>
      </c>
      <c r="C18" s="8">
        <v>10</v>
      </c>
      <c r="D18" s="8">
        <v>3</v>
      </c>
      <c r="E18" s="8"/>
      <c r="F18" s="8"/>
      <c r="G18" s="8"/>
      <c r="H18" s="8"/>
      <c r="I18" s="8"/>
      <c r="J18" s="8"/>
      <c r="K18" s="8">
        <v>1</v>
      </c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8">
        <v>50</v>
      </c>
      <c r="B19" s="8">
        <v>2.66</v>
      </c>
      <c r="C19" s="8">
        <v>7</v>
      </c>
      <c r="D19" s="8">
        <v>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8">
        <v>54</v>
      </c>
      <c r="B20" s="8">
        <v>3.16</v>
      </c>
      <c r="C20" s="8">
        <v>6</v>
      </c>
      <c r="D20" s="8">
        <v>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8">
        <v>58</v>
      </c>
      <c r="B21" s="8">
        <v>3.69</v>
      </c>
      <c r="C21" s="8">
        <v>8</v>
      </c>
      <c r="D21" s="8">
        <v>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8">
        <v>62</v>
      </c>
      <c r="B22" s="8">
        <v>4.26</v>
      </c>
      <c r="C22" s="8">
        <v>3</v>
      </c>
      <c r="D22" s="8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8">
        <v>66</v>
      </c>
      <c r="B23" s="8">
        <v>4.87</v>
      </c>
      <c r="C23" s="8">
        <v>3</v>
      </c>
      <c r="D23" s="8">
        <v>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8">
        <v>70</v>
      </c>
      <c r="B24" s="8">
        <v>5.52</v>
      </c>
      <c r="C24" s="8">
        <v>1</v>
      </c>
      <c r="D24" s="8">
        <v>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8">
        <v>74</v>
      </c>
      <c r="B25" s="8">
        <v>6.19</v>
      </c>
      <c r="C25" s="8"/>
      <c r="D25" s="8">
        <v>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8">
        <v>78</v>
      </c>
      <c r="B26" s="8">
        <v>6.91</v>
      </c>
      <c r="C26" s="8"/>
      <c r="D26" s="8">
        <v>3</v>
      </c>
      <c r="E26" s="8">
        <v>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8">
        <v>82</v>
      </c>
      <c r="B27" s="8">
        <v>7.65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8">
        <v>86</v>
      </c>
      <c r="B28" s="8">
        <v>8.42</v>
      </c>
      <c r="C28" s="8"/>
      <c r="D28" s="8">
        <v>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8">
        <v>90</v>
      </c>
      <c r="B29" s="8">
        <v>9.2200000000000006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8">
        <v>94</v>
      </c>
      <c r="B30" s="8">
        <v>10.050000000000001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8">
        <v>98</v>
      </c>
      <c r="B31" s="8">
        <v>10.91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8">
        <v>102</v>
      </c>
      <c r="B32" s="8">
        <v>11.79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8">
        <v>106</v>
      </c>
      <c r="B33" s="8">
        <v>12.7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8">
        <v>110</v>
      </c>
      <c r="B34" s="8">
        <v>13.62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8">
        <v>114</v>
      </c>
      <c r="B35" s="8">
        <v>14.58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2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2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2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3" spans="1:21" x14ac:dyDescent="0.25">
      <c r="A53" s="16"/>
      <c r="B53" s="16"/>
      <c r="C53" s="17" t="s">
        <v>2</v>
      </c>
      <c r="D53" s="17" t="s">
        <v>14</v>
      </c>
      <c r="E53" s="17" t="s">
        <v>3</v>
      </c>
      <c r="F53" s="17" t="s">
        <v>43</v>
      </c>
      <c r="G53" s="17" t="s">
        <v>47</v>
      </c>
      <c r="H53" s="17" t="s">
        <v>13</v>
      </c>
      <c r="I53" s="17" t="s">
        <v>5</v>
      </c>
      <c r="J53" s="17" t="s">
        <v>6</v>
      </c>
      <c r="K53" s="17" t="s">
        <v>7</v>
      </c>
      <c r="L53" s="17" t="s">
        <v>8</v>
      </c>
      <c r="M53" s="17" t="s">
        <v>9</v>
      </c>
      <c r="N53" s="17" t="s">
        <v>10</v>
      </c>
      <c r="O53" s="17" t="s">
        <v>11</v>
      </c>
      <c r="P53" s="17" t="s">
        <v>48</v>
      </c>
      <c r="Q53" s="17" t="s">
        <v>49</v>
      </c>
      <c r="R53" s="17" t="s">
        <v>12</v>
      </c>
      <c r="S53" s="17" t="s">
        <v>4</v>
      </c>
      <c r="T53" s="18" t="s">
        <v>22</v>
      </c>
      <c r="U53" s="19" t="s">
        <v>39</v>
      </c>
    </row>
    <row r="54" spans="1:21" x14ac:dyDescent="0.25">
      <c r="A54" s="13" t="s">
        <v>21</v>
      </c>
      <c r="B54" s="13" t="s">
        <v>23</v>
      </c>
      <c r="C54" s="12">
        <f>SUM(C9:C51)</f>
        <v>90</v>
      </c>
      <c r="D54" s="12">
        <f t="shared" ref="D54:S54" si="0">SUM(D9:D51)</f>
        <v>95</v>
      </c>
      <c r="E54" s="12">
        <f t="shared" si="0"/>
        <v>1</v>
      </c>
      <c r="F54" s="12">
        <f t="shared" ref="F54:G54" si="1">SUM(F9:F51)</f>
        <v>0</v>
      </c>
      <c r="G54" s="12">
        <f t="shared" si="1"/>
        <v>0</v>
      </c>
      <c r="H54" s="12">
        <f t="shared" si="0"/>
        <v>0</v>
      </c>
      <c r="I54" s="12">
        <f t="shared" si="0"/>
        <v>11</v>
      </c>
      <c r="J54" s="12">
        <f t="shared" si="0"/>
        <v>0</v>
      </c>
      <c r="K54" s="12">
        <f t="shared" si="0"/>
        <v>12</v>
      </c>
      <c r="L54" s="12">
        <f t="shared" si="0"/>
        <v>0</v>
      </c>
      <c r="M54" s="12">
        <f t="shared" si="0"/>
        <v>0</v>
      </c>
      <c r="N54" s="12">
        <f t="shared" si="0"/>
        <v>0</v>
      </c>
      <c r="O54" s="12">
        <f t="shared" si="0"/>
        <v>0</v>
      </c>
      <c r="P54" s="12">
        <f t="shared" ref="P54:Q54" si="2">SUM(P9:P51)</f>
        <v>0</v>
      </c>
      <c r="Q54" s="12">
        <f t="shared" si="2"/>
        <v>0</v>
      </c>
      <c r="R54" s="12">
        <f t="shared" si="0"/>
        <v>0</v>
      </c>
      <c r="S54" s="12">
        <f t="shared" si="0"/>
        <v>0</v>
      </c>
      <c r="T54" s="13">
        <f>SUM(C54:S54)</f>
        <v>209</v>
      </c>
      <c r="U54" s="13" t="s">
        <v>35</v>
      </c>
    </row>
    <row r="55" spans="1:21" x14ac:dyDescent="0.25">
      <c r="A55" s="19"/>
      <c r="B55" s="19" t="s">
        <v>26</v>
      </c>
      <c r="C55" s="20">
        <f>ROUND(C54/$B$6, 1)</f>
        <v>128.6</v>
      </c>
      <c r="D55" s="20">
        <f t="shared" ref="D55:S55" si="3">ROUND(D54/$B$6, 1)</f>
        <v>135.69999999999999</v>
      </c>
      <c r="E55" s="20">
        <f t="shared" si="3"/>
        <v>1.4</v>
      </c>
      <c r="F55" s="20">
        <f t="shared" si="3"/>
        <v>0</v>
      </c>
      <c r="G55" s="20">
        <f t="shared" ref="G55" si="4">ROUND(G54/$B$6, 1)</f>
        <v>0</v>
      </c>
      <c r="H55" s="20">
        <f t="shared" si="3"/>
        <v>0</v>
      </c>
      <c r="I55" s="20">
        <f t="shared" si="3"/>
        <v>15.7</v>
      </c>
      <c r="J55" s="20">
        <f t="shared" si="3"/>
        <v>0</v>
      </c>
      <c r="K55" s="20">
        <f t="shared" si="3"/>
        <v>17.100000000000001</v>
      </c>
      <c r="L55" s="20">
        <f t="shared" si="3"/>
        <v>0</v>
      </c>
      <c r="M55" s="20">
        <f t="shared" si="3"/>
        <v>0</v>
      </c>
      <c r="N55" s="20">
        <f t="shared" si="3"/>
        <v>0</v>
      </c>
      <c r="O55" s="20">
        <f t="shared" si="3"/>
        <v>0</v>
      </c>
      <c r="P55" s="20">
        <f t="shared" ref="P55:Q55" si="5">ROUND(P54/$B$6, 1)</f>
        <v>0</v>
      </c>
      <c r="Q55" s="20">
        <f t="shared" si="5"/>
        <v>0</v>
      </c>
      <c r="R55" s="20">
        <f t="shared" si="3"/>
        <v>0</v>
      </c>
      <c r="S55" s="20">
        <f t="shared" si="3"/>
        <v>0</v>
      </c>
      <c r="T55" s="21">
        <f>ROUND(SUM(C55:S55),0)</f>
        <v>299</v>
      </c>
      <c r="U55" s="19" t="s">
        <v>36</v>
      </c>
    </row>
    <row r="56" spans="1:21" ht="18" x14ac:dyDescent="0.25">
      <c r="A56" s="13" t="s">
        <v>40</v>
      </c>
      <c r="B56" s="13" t="s">
        <v>23</v>
      </c>
      <c r="C56" s="22">
        <f>ROUND('Berechnungen Grundflaeche'!C53, 2)</f>
        <v>11.95</v>
      </c>
      <c r="D56" s="22">
        <f>ROUND('Berechnungen Grundflaeche'!D53, 2)</f>
        <v>13.93</v>
      </c>
      <c r="E56" s="22">
        <f>ROUND('Berechnungen Grundflaeche'!E53, 2)</f>
        <v>0.48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0</v>
      </c>
      <c r="I56" s="22">
        <f>ROUND('Berechnungen Grundflaeche'!I53, 2)</f>
        <v>0.71</v>
      </c>
      <c r="J56" s="22">
        <f>ROUND('Berechnungen Grundflaeche'!J53, 2)</f>
        <v>0</v>
      </c>
      <c r="K56" s="22">
        <f>ROUND('Berechnungen Grundflaeche'!K53, 2)</f>
        <v>0.81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2">
        <f>ROUND('Berechnungen Grundflaeche'!Q53, 2)</f>
        <v>0</v>
      </c>
      <c r="R56" s="22">
        <f>ROUND('Berechnungen Grundflaeche'!R53, 2)</f>
        <v>0</v>
      </c>
      <c r="S56" s="22">
        <f>ROUND('Berechnungen Grundflaeche'!S53, 2)</f>
        <v>0</v>
      </c>
      <c r="T56" s="23">
        <f>ROUND('Berechnungen Grundflaeche'!T53,1)</f>
        <v>27.9</v>
      </c>
      <c r="U56" s="13" t="s">
        <v>41</v>
      </c>
    </row>
    <row r="57" spans="1:21" ht="18" x14ac:dyDescent="0.25">
      <c r="A57" s="13"/>
      <c r="B57" s="13" t="s">
        <v>26</v>
      </c>
      <c r="C57" s="22">
        <f>ROUND('Berechnungen Grundflaeche'!C54, 2)</f>
        <v>17.07</v>
      </c>
      <c r="D57" s="22">
        <f>ROUND('Berechnungen Grundflaeche'!D54, 2)</f>
        <v>19.89</v>
      </c>
      <c r="E57" s="22">
        <f>ROUND('Berechnungen Grundflaeche'!E54, 2)</f>
        <v>0.68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0</v>
      </c>
      <c r="I57" s="22">
        <f>ROUND('Berechnungen Grundflaeche'!I54, 2)</f>
        <v>1.02</v>
      </c>
      <c r="J57" s="22">
        <f>ROUND('Berechnungen Grundflaeche'!J54, 2)</f>
        <v>0</v>
      </c>
      <c r="K57" s="22">
        <f>ROUND('Berechnungen Grundflaeche'!K54, 2)</f>
        <v>1.1499999999999999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2">
        <f>ROUND('Berechnungen Grundflaeche'!Q54, 2)</f>
        <v>0</v>
      </c>
      <c r="R57" s="22">
        <f>ROUND('Berechnungen Grundflaeche'!R54, 2)</f>
        <v>0</v>
      </c>
      <c r="S57" s="22">
        <f>ROUND('Berechnungen Grundflaeche'!S54, 2)</f>
        <v>0</v>
      </c>
      <c r="T57" s="23">
        <f>ROUND('Berechnungen Grundflaeche'!T54, 1)</f>
        <v>39.799999999999997</v>
      </c>
      <c r="U57" s="13" t="s">
        <v>42</v>
      </c>
    </row>
    <row r="58" spans="1:21" x14ac:dyDescent="0.25">
      <c r="A58" s="19"/>
      <c r="B58" s="19" t="s">
        <v>27</v>
      </c>
      <c r="C58" s="24">
        <f>ROUND(100 * 'Berechnungen Grundflaeche'!C55,0)</f>
        <v>43</v>
      </c>
      <c r="D58" s="24">
        <f>ROUND(100 * 'Berechnungen Grundflaeche'!D55,0)</f>
        <v>50</v>
      </c>
      <c r="E58" s="24">
        <f>ROUND(100 * 'Berechnungen Grundflaeche'!E55,0)</f>
        <v>2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0</v>
      </c>
      <c r="I58" s="24">
        <f>ROUND(100 * 'Berechnungen Grundflaeche'!I55,0)</f>
        <v>3</v>
      </c>
      <c r="J58" s="24">
        <f>ROUND(100 * 'Berechnungen Grundflaeche'!J55,0)</f>
        <v>0</v>
      </c>
      <c r="K58" s="24">
        <f>ROUND(100 * 'Berechnungen Grundflaeche'!K55,0)</f>
        <v>3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4">
        <f>ROUND(100 * 'Berechnungen Grundflaeche'!Q55,0)</f>
        <v>0</v>
      </c>
      <c r="R58" s="24">
        <f>ROUND(100 * 'Berechnungen Grundflaeche'!R55,0)</f>
        <v>0</v>
      </c>
      <c r="S58" s="24">
        <f>ROUND(100 * 'Berechnungen Grundflaeche'!S55,0)</f>
        <v>0</v>
      </c>
      <c r="T58" s="25"/>
      <c r="U58" s="19" t="s">
        <v>44</v>
      </c>
    </row>
    <row r="59" spans="1:21" x14ac:dyDescent="0.25">
      <c r="A59" s="13" t="s">
        <v>46</v>
      </c>
      <c r="B59" s="13" t="s">
        <v>23</v>
      </c>
      <c r="C59" s="26">
        <f>ROUND('Berechnungen Vorrat'!C53, 1)</f>
        <v>158.80000000000001</v>
      </c>
      <c r="D59" s="26">
        <f>ROUND('Berechnungen Vorrat'!D53, 1)</f>
        <v>188.7</v>
      </c>
      <c r="E59" s="26">
        <f>ROUND('Berechnungen Vorrat'!E53, 1)</f>
        <v>6.9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0</v>
      </c>
      <c r="I59" s="26">
        <f>ROUND('Berechnungen Vorrat'!I53, 1)</f>
        <v>8.4</v>
      </c>
      <c r="J59" s="26">
        <f>ROUND('Berechnungen Vorrat'!J53, 1)</f>
        <v>0</v>
      </c>
      <c r="K59" s="26">
        <f>ROUND('Berechnungen Vorrat'!K53, 1)</f>
        <v>9.6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6">
        <f>ROUND('Berechnungen Vorrat'!Q53, 1)</f>
        <v>0</v>
      </c>
      <c r="R59" s="26">
        <f>ROUND('Berechnungen Vorrat'!R53, 1)</f>
        <v>0</v>
      </c>
      <c r="S59" s="26">
        <f>ROUND('Berechnungen Vorrat'!S53, 1)</f>
        <v>0</v>
      </c>
      <c r="T59" s="27">
        <f>ROUND('Berechnungen Vorrat'!T53, 0)</f>
        <v>372</v>
      </c>
      <c r="U59" s="13" t="s">
        <v>37</v>
      </c>
    </row>
    <row r="60" spans="1:21" x14ac:dyDescent="0.25">
      <c r="A60" s="13"/>
      <c r="B60" s="13" t="s">
        <v>26</v>
      </c>
      <c r="C60" s="26">
        <f>ROUND('Berechnungen Vorrat'!C54, 1)</f>
        <v>226.8</v>
      </c>
      <c r="D60" s="26">
        <f>ROUND('Berechnungen Vorrat'!D54, 1)</f>
        <v>269.60000000000002</v>
      </c>
      <c r="E60" s="26">
        <f>ROUND('Berechnungen Vorrat'!E54, 1)</f>
        <v>9.9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0</v>
      </c>
      <c r="I60" s="26">
        <f>ROUND('Berechnungen Vorrat'!I54, 1)</f>
        <v>11.9</v>
      </c>
      <c r="J60" s="26">
        <f>ROUND('Berechnungen Vorrat'!J54, 1)</f>
        <v>0</v>
      </c>
      <c r="K60" s="26">
        <f>ROUND('Berechnungen Vorrat'!K54, 1)</f>
        <v>13.7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6">
        <f>ROUND('Berechnungen Vorrat'!Q54, 1)</f>
        <v>0</v>
      </c>
      <c r="R60" s="26">
        <f>ROUND('Berechnungen Vorrat'!R54, 1)</f>
        <v>0</v>
      </c>
      <c r="S60" s="26">
        <f>ROUND('Berechnungen Vorrat'!S54, 1)</f>
        <v>0</v>
      </c>
      <c r="T60" s="27">
        <f>ROUND('Berechnungen Vorrat'!T54, 0)</f>
        <v>532</v>
      </c>
      <c r="U60" s="13" t="s">
        <v>38</v>
      </c>
    </row>
    <row r="61" spans="1:21" x14ac:dyDescent="0.25">
      <c r="A61" s="19"/>
      <c r="B61" s="19" t="s">
        <v>27</v>
      </c>
      <c r="C61" s="24">
        <f>ROUND(100 * 'Berechnungen Vorrat'!C55, 0)</f>
        <v>43</v>
      </c>
      <c r="D61" s="24">
        <f>ROUND(100 * 'Berechnungen Vorrat'!D55, 0)</f>
        <v>51</v>
      </c>
      <c r="E61" s="24">
        <f>ROUND(100 * 'Berechnungen Vorrat'!E55, 0)</f>
        <v>2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0</v>
      </c>
      <c r="I61" s="24">
        <f>ROUND(100 * 'Berechnungen Vorrat'!I55, 0)</f>
        <v>2</v>
      </c>
      <c r="J61" s="24">
        <f>ROUND(100 * 'Berechnungen Vorrat'!J55, 0)</f>
        <v>0</v>
      </c>
      <c r="K61" s="24">
        <f>ROUND(100 * 'Berechnungen Vorrat'!K55, 0)</f>
        <v>3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4">
        <f>ROUND(100 * 'Berechnungen Vorrat'!Q55, 0)</f>
        <v>0</v>
      </c>
      <c r="R61" s="24">
        <f>ROUND(100 * 'Berechnungen Vorrat'!R55, 0)</f>
        <v>0</v>
      </c>
      <c r="S61" s="24">
        <f>ROUND(100 * 'Berechnungen Vorrat'!S55, 0)</f>
        <v>0</v>
      </c>
      <c r="T61" s="25"/>
      <c r="U61" s="19" t="s">
        <v>45</v>
      </c>
    </row>
  </sheetData>
  <sheetProtection algorithmName="SHA-512" hashValue="f1MmwXIzr55lyhjrOL7oVaHPk3WLdCnQNIERFYectEeWV63CXgATdbLNy3gsmZNInDSo2FZ8ANr2M1j//hOCnw==" saltValue="X8cgA6Nb9rWqa3mPVVO3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354B-0FD3-4D80-9F29-0BA34ECEA060}">
  <dimension ref="A1:S51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28</v>
      </c>
    </row>
    <row r="2" spans="1:19" x14ac:dyDescent="0.25">
      <c r="A2" s="5" t="s">
        <v>34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0.7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47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48</v>
      </c>
      <c r="Q8" s="4" t="s">
        <v>49</v>
      </c>
      <c r="R8" s="4" t="s">
        <v>12</v>
      </c>
      <c r="S8" s="4" t="s">
        <v>4</v>
      </c>
    </row>
    <row r="9" spans="1:19" x14ac:dyDescent="0.25">
      <c r="A9" s="7">
        <f>Kluppierungsprotokoll!A9</f>
        <v>10</v>
      </c>
      <c r="B9" s="7">
        <f>Kluppierungsprotokoll!B9</f>
        <v>0.05</v>
      </c>
      <c r="C9" s="7">
        <f>Kluppierungsprotokoll!C9/$B$6</f>
        <v>0</v>
      </c>
      <c r="D9" s="7">
        <f>Kluppierungsprotokoll!D9/$B$6</f>
        <v>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  <c r="Q9" s="7">
        <f>Kluppierungsprotokoll!Q9/$B$6</f>
        <v>0</v>
      </c>
      <c r="R9" s="7">
        <f>Kluppierungsprotokoll!R9/$B$6</f>
        <v>0</v>
      </c>
      <c r="S9" s="7">
        <f>Kluppierungsprotokoll!S9/$B$6</f>
        <v>0</v>
      </c>
    </row>
    <row r="10" spans="1:19" x14ac:dyDescent="0.25">
      <c r="A10" s="8">
        <f>Kluppierungsprotokoll!A10</f>
        <v>14</v>
      </c>
      <c r="B10" s="8">
        <f>Kluppierungsprotokoll!B10</f>
        <v>0.13</v>
      </c>
      <c r="C10" s="8">
        <f>Kluppierungsprotokoll!C10/$B$6</f>
        <v>20</v>
      </c>
      <c r="D10" s="8">
        <f>Kluppierungsprotokoll!D10/$B$6</f>
        <v>28.571428571428573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0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1.4285714285714286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  <c r="Q10" s="8">
        <f>Kluppierungsprotokoll!Q10/$B$6</f>
        <v>0</v>
      </c>
      <c r="R10" s="8">
        <f>Kluppierungsprotokoll!R10/$B$6</f>
        <v>0</v>
      </c>
      <c r="S10" s="8">
        <f>Kluppierungsprotokoll!S10/$B$6</f>
        <v>0</v>
      </c>
    </row>
    <row r="11" spans="1:19" x14ac:dyDescent="0.25">
      <c r="A11" s="8">
        <f>Kluppierungsprotokoll!A11</f>
        <v>18</v>
      </c>
      <c r="B11" s="8">
        <f>Kluppierungsprotokoll!B11</f>
        <v>0.24</v>
      </c>
      <c r="C11" s="8">
        <f>Kluppierungsprotokoll!C11/$B$6</f>
        <v>10</v>
      </c>
      <c r="D11" s="8">
        <f>Kluppierungsprotokoll!D11/$B$6</f>
        <v>11.428571428571429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0</v>
      </c>
      <c r="I11" s="8">
        <f>Kluppierungsprotokoll!I11/$B$6</f>
        <v>2.8571428571428572</v>
      </c>
      <c r="J11" s="8">
        <f>Kluppierungsprotokoll!J11/$B$6</f>
        <v>0</v>
      </c>
      <c r="K11" s="8">
        <f>Kluppierungsprotokoll!K11/$B$6</f>
        <v>2.8571428571428572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  <c r="Q11" s="8">
        <f>Kluppierungsprotokoll!Q11/$B$6</f>
        <v>0</v>
      </c>
      <c r="R11" s="8">
        <f>Kluppierungsprotokoll!R11/$B$6</f>
        <v>0</v>
      </c>
      <c r="S11" s="8">
        <f>Kluppierungsprotokoll!S11/$B$6</f>
        <v>0</v>
      </c>
    </row>
    <row r="12" spans="1:19" x14ac:dyDescent="0.25">
      <c r="A12" s="8">
        <f>Kluppierungsprotokoll!A12</f>
        <v>22</v>
      </c>
      <c r="B12" s="8">
        <f>Kluppierungsprotokoll!B12</f>
        <v>0.39</v>
      </c>
      <c r="C12" s="8">
        <f>Kluppierungsprotokoll!C12/$B$6</f>
        <v>4.2857142857142856</v>
      </c>
      <c r="D12" s="8">
        <f>Kluppierungsprotokoll!D12/$B$6</f>
        <v>10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0</v>
      </c>
      <c r="I12" s="8">
        <f>Kluppierungsprotokoll!I12/$B$6</f>
        <v>2.8571428571428572</v>
      </c>
      <c r="J12" s="8">
        <f>Kluppierungsprotokoll!J12/$B$6</f>
        <v>0</v>
      </c>
      <c r="K12" s="8">
        <f>Kluppierungsprotokoll!K12/$B$6</f>
        <v>4.2857142857142856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  <c r="Q12" s="8">
        <f>Kluppierungsprotokoll!Q12/$B$6</f>
        <v>0</v>
      </c>
      <c r="R12" s="8">
        <f>Kluppierungsprotokoll!R12/$B$6</f>
        <v>0</v>
      </c>
      <c r="S12" s="8">
        <f>Kluppierungsprotokoll!S12/$B$6</f>
        <v>0</v>
      </c>
    </row>
    <row r="13" spans="1:19" x14ac:dyDescent="0.25">
      <c r="A13" s="8">
        <f>Kluppierungsprotokoll!A13</f>
        <v>26</v>
      </c>
      <c r="B13" s="8">
        <f>Kluppierungsprotokoll!B13</f>
        <v>0.57999999999999996</v>
      </c>
      <c r="C13" s="8">
        <f>Kluppierungsprotokoll!C13/$B$6</f>
        <v>10</v>
      </c>
      <c r="D13" s="8">
        <f>Kluppierungsprotokoll!D13/$B$6</f>
        <v>12.857142857142858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0</v>
      </c>
      <c r="I13" s="8">
        <f>Kluppierungsprotokoll!I13/$B$6</f>
        <v>1.4285714285714286</v>
      </c>
      <c r="J13" s="8">
        <f>Kluppierungsprotokoll!J13/$B$6</f>
        <v>0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  <c r="Q13" s="8">
        <f>Kluppierungsprotokoll!Q13/$B$6</f>
        <v>0</v>
      </c>
      <c r="R13" s="8">
        <f>Kluppierungsprotokoll!R13/$B$6</f>
        <v>0</v>
      </c>
      <c r="S13" s="8">
        <f>Kluppierungsprotokoll!S13/$B$6</f>
        <v>0</v>
      </c>
    </row>
    <row r="14" spans="1:19" x14ac:dyDescent="0.25">
      <c r="A14" s="8">
        <f>Kluppierungsprotokoll!A14</f>
        <v>30</v>
      </c>
      <c r="B14" s="8">
        <f>Kluppierungsprotokoll!B14</f>
        <v>0.82</v>
      </c>
      <c r="C14" s="8">
        <f>Kluppierungsprotokoll!C14/$B$6</f>
        <v>7.1428571428571432</v>
      </c>
      <c r="D14" s="8">
        <f>Kluppierungsprotokoll!D14/$B$6</f>
        <v>2.8571428571428572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0</v>
      </c>
      <c r="I14" s="8">
        <f>Kluppierungsprotokoll!I14/$B$6</f>
        <v>5.7142857142857144</v>
      </c>
      <c r="J14" s="8">
        <f>Kluppierungsprotokoll!J14/$B$6</f>
        <v>0</v>
      </c>
      <c r="K14" s="8">
        <f>Kluppierungsprotokoll!K14/$B$6</f>
        <v>2.8571428571428572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  <c r="Q14" s="8">
        <f>Kluppierungsprotokoll!Q14/$B$6</f>
        <v>0</v>
      </c>
      <c r="R14" s="8">
        <f>Kluppierungsprotokoll!R14/$B$6</f>
        <v>0</v>
      </c>
      <c r="S14" s="8">
        <f>Kluppierungsprotokoll!S14/$B$6</f>
        <v>0</v>
      </c>
    </row>
    <row r="15" spans="1:19" x14ac:dyDescent="0.25">
      <c r="A15" s="8">
        <f>Kluppierungsprotokoll!A15</f>
        <v>34</v>
      </c>
      <c r="B15" s="8">
        <f>Kluppierungsprotokoll!B15</f>
        <v>1.1000000000000001</v>
      </c>
      <c r="C15" s="8">
        <f>Kluppierungsprotokoll!C15/$B$6</f>
        <v>7.1428571428571432</v>
      </c>
      <c r="D15" s="8">
        <f>Kluppierungsprotokoll!D15/$B$6</f>
        <v>5.7142857142857144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0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1.4285714285714286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  <c r="Q15" s="8">
        <f>Kluppierungsprotokoll!Q15/$B$6</f>
        <v>0</v>
      </c>
      <c r="R15" s="8">
        <f>Kluppierungsprotokoll!R15/$B$6</f>
        <v>0</v>
      </c>
      <c r="S15" s="8">
        <f>Kluppierungsprotokoll!S15/$B$6</f>
        <v>0</v>
      </c>
    </row>
    <row r="16" spans="1:19" x14ac:dyDescent="0.25">
      <c r="A16" s="8">
        <f>Kluppierungsprotokoll!A16</f>
        <v>38</v>
      </c>
      <c r="B16" s="8">
        <f>Kluppierungsprotokoll!B16</f>
        <v>1.43</v>
      </c>
      <c r="C16" s="8">
        <f>Kluppierungsprotokoll!C16/$B$6</f>
        <v>5.7142857142857144</v>
      </c>
      <c r="D16" s="8">
        <f>Kluppierungsprotokoll!D16/$B$6</f>
        <v>2.8571428571428572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0</v>
      </c>
      <c r="I16" s="8">
        <f>Kluppierungsprotokoll!I16/$B$6</f>
        <v>1.4285714285714286</v>
      </c>
      <c r="J16" s="8">
        <f>Kluppierungsprotokoll!J16/$B$6</f>
        <v>0</v>
      </c>
      <c r="K16" s="8">
        <f>Kluppierungsprotokoll!K16/$B$6</f>
        <v>2.8571428571428572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  <c r="Q16" s="8">
        <f>Kluppierungsprotokoll!Q16/$B$6</f>
        <v>0</v>
      </c>
      <c r="R16" s="8">
        <f>Kluppierungsprotokoll!R16/$B$6</f>
        <v>0</v>
      </c>
      <c r="S16" s="8">
        <f>Kluppierungsprotokoll!S16/$B$6</f>
        <v>0</v>
      </c>
    </row>
    <row r="17" spans="1:19" x14ac:dyDescent="0.25">
      <c r="A17" s="8">
        <f>Kluppierungsprotokoll!A17</f>
        <v>42</v>
      </c>
      <c r="B17" s="8">
        <f>Kluppierungsprotokoll!B17</f>
        <v>1.8</v>
      </c>
      <c r="C17" s="8">
        <f>Kluppierungsprotokoll!C17/$B$6</f>
        <v>10</v>
      </c>
      <c r="D17" s="8">
        <f>Kluppierungsprotokoll!D17/$B$6</f>
        <v>4.2857142857142856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0</v>
      </c>
      <c r="I17" s="8">
        <f>Kluppierungsprotokoll!I17/$B$6</f>
        <v>1.4285714285714286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  <c r="Q17" s="8">
        <f>Kluppierungsprotokoll!Q17/$B$6</f>
        <v>0</v>
      </c>
      <c r="R17" s="8">
        <f>Kluppierungsprotokoll!R17/$B$6</f>
        <v>0</v>
      </c>
      <c r="S17" s="8">
        <f>Kluppierungsprotokoll!S17/$B$6</f>
        <v>0</v>
      </c>
    </row>
    <row r="18" spans="1:19" x14ac:dyDescent="0.25">
      <c r="A18" s="8">
        <f>Kluppierungsprotokoll!A18</f>
        <v>46</v>
      </c>
      <c r="B18" s="8">
        <f>Kluppierungsprotokoll!B18</f>
        <v>2.21</v>
      </c>
      <c r="C18" s="8">
        <f>Kluppierungsprotokoll!C18/$B$6</f>
        <v>14.285714285714286</v>
      </c>
      <c r="D18" s="8">
        <f>Kluppierungsprotokoll!D18/$B$6</f>
        <v>4.2857142857142856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0</v>
      </c>
      <c r="J18" s="8">
        <f>Kluppierungsprotokoll!J18/$B$6</f>
        <v>0</v>
      </c>
      <c r="K18" s="8">
        <f>Kluppierungsprotokoll!K18/$B$6</f>
        <v>1.4285714285714286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  <c r="Q18" s="8">
        <f>Kluppierungsprotokoll!Q18/$B$6</f>
        <v>0</v>
      </c>
      <c r="R18" s="8">
        <f>Kluppierungsprotokoll!R18/$B$6</f>
        <v>0</v>
      </c>
      <c r="S18" s="8">
        <f>Kluppierungsprotokoll!S18/$B$6</f>
        <v>0</v>
      </c>
    </row>
    <row r="19" spans="1:19" x14ac:dyDescent="0.25">
      <c r="A19" s="8">
        <f>Kluppierungsprotokoll!A19</f>
        <v>50</v>
      </c>
      <c r="B19" s="8">
        <f>Kluppierungsprotokoll!B19</f>
        <v>2.66</v>
      </c>
      <c r="C19" s="8">
        <f>Kluppierungsprotokoll!C19/$B$6</f>
        <v>10</v>
      </c>
      <c r="D19" s="8">
        <f>Kluppierungsprotokoll!D19/$B$6</f>
        <v>10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  <c r="Q19" s="8">
        <f>Kluppierungsprotokoll!Q19/$B$6</f>
        <v>0</v>
      </c>
      <c r="R19" s="8">
        <f>Kluppierungsprotokoll!R19/$B$6</f>
        <v>0</v>
      </c>
      <c r="S19" s="8">
        <f>Kluppierungsprotokoll!S19/$B$6</f>
        <v>0</v>
      </c>
    </row>
    <row r="20" spans="1:19" x14ac:dyDescent="0.25">
      <c r="A20" s="8">
        <f>Kluppierungsprotokoll!A20</f>
        <v>54</v>
      </c>
      <c r="B20" s="8">
        <f>Kluppierungsprotokoll!B20</f>
        <v>3.16</v>
      </c>
      <c r="C20" s="8">
        <f>Kluppierungsprotokoll!C20/$B$6</f>
        <v>8.5714285714285712</v>
      </c>
      <c r="D20" s="8">
        <f>Kluppierungsprotokoll!D20/$B$6</f>
        <v>8.5714285714285712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  <c r="Q20" s="8">
        <f>Kluppierungsprotokoll!Q20/$B$6</f>
        <v>0</v>
      </c>
      <c r="R20" s="8">
        <f>Kluppierungsprotokoll!R20/$B$6</f>
        <v>0</v>
      </c>
      <c r="S20" s="8">
        <f>Kluppierungsprotokoll!S20/$B$6</f>
        <v>0</v>
      </c>
    </row>
    <row r="21" spans="1:19" x14ac:dyDescent="0.25">
      <c r="A21" s="8">
        <f>Kluppierungsprotokoll!A21</f>
        <v>58</v>
      </c>
      <c r="B21" s="8">
        <f>Kluppierungsprotokoll!B21</f>
        <v>3.69</v>
      </c>
      <c r="C21" s="8">
        <f>Kluppierungsprotokoll!C21/$B$6</f>
        <v>11.428571428571429</v>
      </c>
      <c r="D21" s="8">
        <f>Kluppierungsprotokoll!D21/$B$6</f>
        <v>7.1428571428571432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  <c r="Q21" s="8">
        <f>Kluppierungsprotokoll!Q21/$B$6</f>
        <v>0</v>
      </c>
      <c r="R21" s="8">
        <f>Kluppierungsprotokoll!R21/$B$6</f>
        <v>0</v>
      </c>
      <c r="S21" s="8">
        <f>Kluppierungsprotokoll!S21/$B$6</f>
        <v>0</v>
      </c>
    </row>
    <row r="22" spans="1:19" x14ac:dyDescent="0.25">
      <c r="A22" s="8">
        <f>Kluppierungsprotokoll!A22</f>
        <v>62</v>
      </c>
      <c r="B22" s="8">
        <f>Kluppierungsprotokoll!B22</f>
        <v>4.26</v>
      </c>
      <c r="C22" s="8">
        <f>Kluppierungsprotokoll!C22/$B$6</f>
        <v>4.2857142857142856</v>
      </c>
      <c r="D22" s="8">
        <f>Kluppierungsprotokoll!D22/$B$6</f>
        <v>11.428571428571429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  <c r="Q22" s="8">
        <f>Kluppierungsprotokoll!Q22/$B$6</f>
        <v>0</v>
      </c>
      <c r="R22" s="8">
        <f>Kluppierungsprotokoll!R22/$B$6</f>
        <v>0</v>
      </c>
      <c r="S22" s="8">
        <f>Kluppierungsprotokoll!S22/$B$6</f>
        <v>0</v>
      </c>
    </row>
    <row r="23" spans="1:19" x14ac:dyDescent="0.25">
      <c r="A23" s="8">
        <f>Kluppierungsprotokoll!A23</f>
        <v>66</v>
      </c>
      <c r="B23" s="8">
        <f>Kluppierungsprotokoll!B23</f>
        <v>4.87</v>
      </c>
      <c r="C23" s="8">
        <f>Kluppierungsprotokoll!C23/$B$6</f>
        <v>4.2857142857142856</v>
      </c>
      <c r="D23" s="8">
        <f>Kluppierungsprotokoll!D23/$B$6</f>
        <v>7.1428571428571432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  <c r="Q23" s="8">
        <f>Kluppierungsprotokoll!Q23/$B$6</f>
        <v>0</v>
      </c>
      <c r="R23" s="8">
        <f>Kluppierungsprotokoll!R23/$B$6</f>
        <v>0</v>
      </c>
      <c r="S23" s="8">
        <f>Kluppierungsprotokoll!S23/$B$6</f>
        <v>0</v>
      </c>
    </row>
    <row r="24" spans="1:19" x14ac:dyDescent="0.25">
      <c r="A24" s="8">
        <f>Kluppierungsprotokoll!A24</f>
        <v>70</v>
      </c>
      <c r="B24" s="8">
        <f>Kluppierungsprotokoll!B24</f>
        <v>5.52</v>
      </c>
      <c r="C24" s="8">
        <f>Kluppierungsprotokoll!C24/$B$6</f>
        <v>1.4285714285714286</v>
      </c>
      <c r="D24" s="8">
        <f>Kluppierungsprotokoll!D24/$B$6</f>
        <v>1.4285714285714286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  <c r="Q24" s="8">
        <f>Kluppierungsprotokoll!Q24/$B$6</f>
        <v>0</v>
      </c>
      <c r="R24" s="8">
        <f>Kluppierungsprotokoll!R24/$B$6</f>
        <v>0</v>
      </c>
      <c r="S24" s="8">
        <f>Kluppierungsprotokoll!S24/$B$6</f>
        <v>0</v>
      </c>
    </row>
    <row r="25" spans="1:19" x14ac:dyDescent="0.25">
      <c r="A25" s="8">
        <f>Kluppierungsprotokoll!A25</f>
        <v>74</v>
      </c>
      <c r="B25" s="8">
        <f>Kluppierungsprotokoll!B25</f>
        <v>6.19</v>
      </c>
      <c r="C25" s="8">
        <f>Kluppierungsprotokoll!C25/$B$6</f>
        <v>0</v>
      </c>
      <c r="D25" s="8">
        <f>Kluppierungsprotokoll!D25/$B$6</f>
        <v>1.4285714285714286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  <c r="Q25" s="8">
        <f>Kluppierungsprotokoll!Q25/$B$6</f>
        <v>0</v>
      </c>
      <c r="R25" s="8">
        <f>Kluppierungsprotokoll!R25/$B$6</f>
        <v>0</v>
      </c>
      <c r="S25" s="8">
        <f>Kluppierungsprotokoll!S25/$B$6</f>
        <v>0</v>
      </c>
    </row>
    <row r="26" spans="1:19" x14ac:dyDescent="0.25">
      <c r="A26" s="8">
        <f>Kluppierungsprotokoll!A26</f>
        <v>78</v>
      </c>
      <c r="B26" s="8">
        <f>Kluppierungsprotokoll!B26</f>
        <v>6.91</v>
      </c>
      <c r="C26" s="8">
        <f>Kluppierungsprotokoll!C26/$B$6</f>
        <v>0</v>
      </c>
      <c r="D26" s="8">
        <f>Kluppierungsprotokoll!D26/$B$6</f>
        <v>4.2857142857142856</v>
      </c>
      <c r="E26" s="8">
        <f>Kluppierungsprotokoll!E26/$B$6</f>
        <v>1.4285714285714286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  <c r="Q26" s="8">
        <f>Kluppierungsprotokoll!Q26/$B$6</f>
        <v>0</v>
      </c>
      <c r="R26" s="8">
        <f>Kluppierungsprotokoll!R26/$B$6</f>
        <v>0</v>
      </c>
      <c r="S26" s="8">
        <f>Kluppierungsprotokoll!S26/$B$6</f>
        <v>0</v>
      </c>
    </row>
    <row r="27" spans="1:19" x14ac:dyDescent="0.25">
      <c r="A27" s="8">
        <f>Kluppierungsprotokoll!A27</f>
        <v>82</v>
      </c>
      <c r="B27" s="8">
        <f>Kluppierungsprotokoll!B27</f>
        <v>7.65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  <c r="Q27" s="8">
        <f>Kluppierungsprotokoll!Q27/$B$6</f>
        <v>0</v>
      </c>
      <c r="R27" s="8">
        <f>Kluppierungsprotokoll!R27/$B$6</f>
        <v>0</v>
      </c>
      <c r="S27" s="8">
        <f>Kluppierungsprotokoll!S27/$B$6</f>
        <v>0</v>
      </c>
    </row>
    <row r="28" spans="1:19" x14ac:dyDescent="0.25">
      <c r="A28" s="8">
        <f>Kluppierungsprotokoll!A28</f>
        <v>86</v>
      </c>
      <c r="B28" s="8">
        <f>Kluppierungsprotokoll!B28</f>
        <v>8.42</v>
      </c>
      <c r="C28" s="8">
        <f>Kluppierungsprotokoll!C28/$B$6</f>
        <v>0</v>
      </c>
      <c r="D28" s="8">
        <f>Kluppierungsprotokoll!D28/$B$6</f>
        <v>1.4285714285714286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  <c r="Q28" s="8">
        <f>Kluppierungsprotokoll!Q28/$B$6</f>
        <v>0</v>
      </c>
      <c r="R28" s="8">
        <f>Kluppierungsprotokoll!R28/$B$6</f>
        <v>0</v>
      </c>
      <c r="S28" s="8">
        <f>Kluppierungsprotokoll!S28/$B$6</f>
        <v>0</v>
      </c>
    </row>
    <row r="29" spans="1:19" x14ac:dyDescent="0.25">
      <c r="A29" s="8">
        <f>Kluppierungsprotokoll!A29</f>
        <v>90</v>
      </c>
      <c r="B29" s="8">
        <f>Kluppierungsprotokoll!B29</f>
        <v>9.2200000000000006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  <c r="Q29" s="8">
        <f>Kluppierungsprotokoll!Q29/$B$6</f>
        <v>0</v>
      </c>
      <c r="R29" s="8">
        <f>Kluppierungsprotokoll!R29/$B$6</f>
        <v>0</v>
      </c>
      <c r="S29" s="8">
        <f>Kluppierungsprotokoll!S29/$B$6</f>
        <v>0</v>
      </c>
    </row>
    <row r="30" spans="1:19" x14ac:dyDescent="0.25">
      <c r="A30" s="8">
        <f>Kluppierungsprotokoll!A30</f>
        <v>94</v>
      </c>
      <c r="B30" s="8">
        <f>Kluppierungsprotokoll!B30</f>
        <v>10.050000000000001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  <c r="Q30" s="8">
        <f>Kluppierungsprotokoll!Q30/$B$6</f>
        <v>0</v>
      </c>
      <c r="R30" s="8">
        <f>Kluppierungsprotokoll!R30/$B$6</f>
        <v>0</v>
      </c>
      <c r="S30" s="8">
        <f>Kluppierungsprotokoll!S30/$B$6</f>
        <v>0</v>
      </c>
    </row>
    <row r="31" spans="1:19" x14ac:dyDescent="0.25">
      <c r="A31" s="8">
        <f>Kluppierungsprotokoll!A31</f>
        <v>98</v>
      </c>
      <c r="B31" s="8">
        <f>Kluppierungsprotokoll!B31</f>
        <v>10.91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  <c r="Q31" s="8">
        <f>Kluppierungsprotokoll!Q31/$B$6</f>
        <v>0</v>
      </c>
      <c r="R31" s="8">
        <f>Kluppierungsprotokoll!R31/$B$6</f>
        <v>0</v>
      </c>
      <c r="S31" s="8">
        <f>Kluppierungsprotokoll!S31/$B$6</f>
        <v>0</v>
      </c>
    </row>
    <row r="32" spans="1:19" x14ac:dyDescent="0.25">
      <c r="A32" s="8">
        <f>Kluppierungsprotokoll!A32</f>
        <v>102</v>
      </c>
      <c r="B32" s="8">
        <f>Kluppierungsprotokoll!B32</f>
        <v>11.79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  <c r="Q32" s="8">
        <f>Kluppierungsprotokoll!Q32/$B$6</f>
        <v>0</v>
      </c>
      <c r="R32" s="8">
        <f>Kluppierungsprotokoll!R32/$B$6</f>
        <v>0</v>
      </c>
      <c r="S32" s="8">
        <f>Kluppierungsprotokoll!S32/$B$6</f>
        <v>0</v>
      </c>
    </row>
    <row r="33" spans="1:19" x14ac:dyDescent="0.25">
      <c r="A33" s="8">
        <f>Kluppierungsprotokoll!A33</f>
        <v>106</v>
      </c>
      <c r="B33" s="8">
        <f>Kluppierungsprotokoll!B33</f>
        <v>12.7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  <c r="Q33" s="8">
        <f>Kluppierungsprotokoll!Q33/$B$6</f>
        <v>0</v>
      </c>
      <c r="R33" s="8">
        <f>Kluppierungsprotokoll!R33/$B$6</f>
        <v>0</v>
      </c>
      <c r="S33" s="8">
        <f>Kluppierungsprotokoll!S33/$B$6</f>
        <v>0</v>
      </c>
    </row>
    <row r="34" spans="1:19" x14ac:dyDescent="0.25">
      <c r="A34" s="8">
        <f>Kluppierungsprotokoll!A34</f>
        <v>110</v>
      </c>
      <c r="B34" s="8">
        <f>Kluppierungsprotokoll!B34</f>
        <v>13.62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  <c r="Q34" s="8">
        <f>Kluppierungsprotokoll!Q34/$B$6</f>
        <v>0</v>
      </c>
      <c r="R34" s="8">
        <f>Kluppierungsprotokoll!R34/$B$6</f>
        <v>0</v>
      </c>
      <c r="S34" s="8">
        <f>Kluppierungsprotokoll!S34/$B$6</f>
        <v>0</v>
      </c>
    </row>
    <row r="35" spans="1:19" x14ac:dyDescent="0.25">
      <c r="A35" s="8">
        <f>Kluppierungsprotokoll!A35</f>
        <v>114</v>
      </c>
      <c r="B35" s="8">
        <f>Kluppierungsprotokoll!B35</f>
        <v>14.58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  <c r="Q35" s="8">
        <f>Kluppierungsprotokoll!Q35/$B$6</f>
        <v>0</v>
      </c>
      <c r="R35" s="8">
        <f>Kluppierungsprotokoll!R35/$B$6</f>
        <v>0</v>
      </c>
      <c r="S35" s="8">
        <f>Kluppierungsprotokoll!S35/$B$6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  <c r="Q36" s="8">
        <f>Kluppierungsprotokoll!Q36/$B$6</f>
        <v>0</v>
      </c>
      <c r="R36" s="8">
        <f>Kluppierungsprotokoll!R36/$B$6</f>
        <v>0</v>
      </c>
      <c r="S36" s="8">
        <f>Kluppierungsprotokoll!S36/$B$6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  <c r="Q37" s="8">
        <f>Kluppierungsprotokoll!Q37/$B$6</f>
        <v>0</v>
      </c>
      <c r="R37" s="8">
        <f>Kluppierungsprotokoll!R37/$B$6</f>
        <v>0</v>
      </c>
      <c r="S37" s="8">
        <f>Kluppierungsprotokoll!S37/$B$6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  <c r="Q38" s="8">
        <f>Kluppierungsprotokoll!Q38/$B$6</f>
        <v>0</v>
      </c>
      <c r="R38" s="8">
        <f>Kluppierungsprotokoll!R38/$B$6</f>
        <v>0</v>
      </c>
      <c r="S38" s="8">
        <f>Kluppierungsprotokoll!S38/$B$6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  <c r="Q39" s="8">
        <f>Kluppierungsprotokoll!Q39/$B$6</f>
        <v>0</v>
      </c>
      <c r="R39" s="8">
        <f>Kluppierungsprotokoll!R39/$B$6</f>
        <v>0</v>
      </c>
      <c r="S39" s="8">
        <f>Kluppierungsprotokoll!S39/$B$6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  <c r="Q40" s="8">
        <f>Kluppierungsprotokoll!Q40/$B$6</f>
        <v>0</v>
      </c>
      <c r="R40" s="8">
        <f>Kluppierungsprotokoll!R40/$B$6</f>
        <v>0</v>
      </c>
      <c r="S40" s="8">
        <f>Kluppierungsprotokoll!S40/$B$6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  <c r="Q41" s="8">
        <f>Kluppierungsprotokoll!Q41/$B$6</f>
        <v>0</v>
      </c>
      <c r="R41" s="8">
        <f>Kluppierungsprotokoll!R41/$B$6</f>
        <v>0</v>
      </c>
      <c r="S41" s="8">
        <f>Kluppierungsprotokoll!S41/$B$6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  <c r="Q42" s="8">
        <f>Kluppierungsprotokoll!Q42/$B$6</f>
        <v>0</v>
      </c>
      <c r="R42" s="8">
        <f>Kluppierungsprotokoll!R42/$B$6</f>
        <v>0</v>
      </c>
      <c r="S42" s="8">
        <f>Kluppierungsprotokoll!S42/$B$6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  <c r="Q43" s="8">
        <f>Kluppierungsprotokoll!Q43/$B$6</f>
        <v>0</v>
      </c>
      <c r="R43" s="8">
        <f>Kluppierungsprotokoll!R43/$B$6</f>
        <v>0</v>
      </c>
      <c r="S43" s="8">
        <f>Kluppierungsprotokoll!S43/$B$6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  <c r="Q44" s="8">
        <f>Kluppierungsprotokoll!Q44/$B$6</f>
        <v>0</v>
      </c>
      <c r="R44" s="8">
        <f>Kluppierungsprotokoll!R44/$B$6</f>
        <v>0</v>
      </c>
      <c r="S44" s="8">
        <f>Kluppierungsprotokoll!S44/$B$6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  <c r="Q45" s="8">
        <f>Kluppierungsprotokoll!Q45/$B$6</f>
        <v>0</v>
      </c>
      <c r="R45" s="8">
        <f>Kluppierungsprotokoll!R45/$B$6</f>
        <v>0</v>
      </c>
      <c r="S45" s="8">
        <f>Kluppierungsprotokoll!S45/$B$6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  <c r="Q46" s="8">
        <f>Kluppierungsprotokoll!Q46/$B$6</f>
        <v>0</v>
      </c>
      <c r="R46" s="8">
        <f>Kluppierungsprotokoll!R46/$B$6</f>
        <v>0</v>
      </c>
      <c r="S46" s="8">
        <f>Kluppierungsprotokoll!S46/$B$6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  <c r="Q47" s="8">
        <f>Kluppierungsprotokoll!Q47/$B$6</f>
        <v>0</v>
      </c>
      <c r="R47" s="8">
        <f>Kluppierungsprotokoll!R47/$B$6</f>
        <v>0</v>
      </c>
      <c r="S47" s="8">
        <f>Kluppierungsprotokoll!S47/$B$6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  <c r="Q48" s="8">
        <f>Kluppierungsprotokoll!Q48/$B$6</f>
        <v>0</v>
      </c>
      <c r="R48" s="8">
        <f>Kluppierungsprotokoll!R48/$B$6</f>
        <v>0</v>
      </c>
      <c r="S48" s="8">
        <f>Kluppierungsprotokoll!S48/$B$6</f>
        <v>0</v>
      </c>
    </row>
    <row r="49" spans="1:19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  <c r="Q49" s="8">
        <f>Kluppierungsprotokoll!Q49/$B$6</f>
        <v>0</v>
      </c>
      <c r="R49" s="8">
        <f>Kluppierungsprotokoll!R49/$B$6</f>
        <v>0</v>
      </c>
      <c r="S49" s="8">
        <f>Kluppierungsprotokoll!S49/$B$6</f>
        <v>0</v>
      </c>
    </row>
    <row r="50" spans="1:19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  <c r="Q50" s="8">
        <f>Kluppierungsprotokoll!Q50/$B$6</f>
        <v>0</v>
      </c>
      <c r="R50" s="8">
        <f>Kluppierungsprotokoll!R50/$B$6</f>
        <v>0</v>
      </c>
      <c r="S50" s="8">
        <f>Kluppierungsprotokoll!S50/$B$6</f>
        <v>0</v>
      </c>
    </row>
    <row r="51" spans="1:19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  <c r="Q51" s="9">
        <f>Kluppierungsprotokoll!Q51/$B$6</f>
        <v>0</v>
      </c>
      <c r="R51" s="9">
        <f>Kluppierungsprotokoll!R51/$B$6</f>
        <v>0</v>
      </c>
      <c r="S51" s="9">
        <f>Kluppierungsprotokoll!S51/$B$6</f>
        <v>0</v>
      </c>
    </row>
  </sheetData>
  <sheetProtection algorithmName="SHA-512" hashValue="XpS00KFnYI22RIeN4mGxTW4J2x2AQ/4rFykj440NvsKywhHJIkHQrytFqy6nUlfLGDxR3G35NrCB2bb2VZoxbw==" saltValue="BphPnjAcquPZ29rXKs2Pc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CF25-A9DC-4693-948D-BCCEB4B8A94F}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29</v>
      </c>
    </row>
    <row r="2" spans="1:19" x14ac:dyDescent="0.25">
      <c r="A2" s="5" t="s">
        <v>33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0.7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47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48</v>
      </c>
      <c r="Q8" s="4" t="s">
        <v>49</v>
      </c>
      <c r="R8" s="4" t="s">
        <v>12</v>
      </c>
      <c r="S8" s="4" t="s">
        <v>4</v>
      </c>
    </row>
    <row r="9" spans="1:19" x14ac:dyDescent="0.25">
      <c r="A9" s="7">
        <f>Kluppierungsprotokoll!A9</f>
        <v>10</v>
      </c>
      <c r="B9" s="7">
        <f>Kluppierungsprotokoll!B9</f>
        <v>0.05</v>
      </c>
      <c r="C9" s="7">
        <f>Kluppierungsprotokoll!C9*($A9/200)^2*PI()</f>
        <v>0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  <c r="Q9" s="7">
        <f>Kluppierungsprotokoll!Q9*($A9/200)^2*PI()</f>
        <v>0</v>
      </c>
      <c r="R9" s="7">
        <f>Kluppierungsprotokoll!R9*($A9/200)^2*PI()</f>
        <v>0</v>
      </c>
      <c r="S9" s="7">
        <f>Kluppierungsprotokoll!S9*($A9/200)^2*PI()</f>
        <v>0</v>
      </c>
    </row>
    <row r="10" spans="1:19" x14ac:dyDescent="0.25">
      <c r="A10" s="8">
        <f>Kluppierungsprotokoll!A10</f>
        <v>14</v>
      </c>
      <c r="B10" s="8">
        <f>Kluppierungsprotokoll!B10</f>
        <v>0.13</v>
      </c>
      <c r="C10" s="8">
        <f>Kluppierungsprotokoll!C10*($A10/200)^2*PI()</f>
        <v>0.21551325603625984</v>
      </c>
      <c r="D10" s="8">
        <f>Kluppierungsprotokoll!D10*($A10/200)^2*PI()</f>
        <v>0.30787608005179978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</v>
      </c>
      <c r="I10" s="8">
        <f>Kluppierungsprotokoll!I10*($A10/200)^2*PI()</f>
        <v>0</v>
      </c>
      <c r="J10" s="8">
        <f>Kluppierungsprotokoll!J10*($A10/200)^2*PI()</f>
        <v>0</v>
      </c>
      <c r="K10" s="8">
        <f>Kluppierungsprotokoll!K10*($A10/200)^2*PI()</f>
        <v>1.5393804002589988E-2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  <c r="Q10" s="8">
        <f>Kluppierungsprotokoll!Q10*($A10/200)^2*PI()</f>
        <v>0</v>
      </c>
      <c r="R10" s="8">
        <f>Kluppierungsprotokoll!R10*($A10/200)^2*PI()</f>
        <v>0</v>
      </c>
      <c r="S10" s="8">
        <f>Kluppierungsprotokoll!S10*($A10/200)^2*PI()</f>
        <v>0</v>
      </c>
    </row>
    <row r="11" spans="1:19" x14ac:dyDescent="0.25">
      <c r="A11" s="8">
        <f>Kluppierungsprotokoll!A11</f>
        <v>18</v>
      </c>
      <c r="B11" s="8">
        <f>Kluppierungsprotokoll!B11</f>
        <v>0.24</v>
      </c>
      <c r="C11" s="8">
        <f>Kluppierungsprotokoll!C11*($A11/200)^2*PI()</f>
        <v>0.17812830345854128</v>
      </c>
      <c r="D11" s="8">
        <f>Kluppierungsprotokoll!D11*($A11/200)^2*PI()</f>
        <v>0.20357520395261858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</v>
      </c>
      <c r="I11" s="8">
        <f>Kluppierungsprotokoll!I11*($A11/200)^2*PI()</f>
        <v>5.0893800988154644E-2</v>
      </c>
      <c r="J11" s="8">
        <f>Kluppierungsprotokoll!J11*($A11/200)^2*PI()</f>
        <v>0</v>
      </c>
      <c r="K11" s="8">
        <f>Kluppierungsprotokoll!K11*($A11/200)^2*PI()</f>
        <v>5.0893800988154644E-2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  <c r="Q11" s="8">
        <f>Kluppierungsprotokoll!Q11*($A11/200)^2*PI()</f>
        <v>0</v>
      </c>
      <c r="R11" s="8">
        <f>Kluppierungsprotokoll!R11*($A11/200)^2*PI()</f>
        <v>0</v>
      </c>
      <c r="S11" s="8">
        <f>Kluppierungsprotokoll!S11*($A11/200)^2*PI()</f>
        <v>0</v>
      </c>
    </row>
    <row r="12" spans="1:19" x14ac:dyDescent="0.25">
      <c r="A12" s="8">
        <f>Kluppierungsprotokoll!A12</f>
        <v>22</v>
      </c>
      <c r="B12" s="8">
        <f>Kluppierungsprotokoll!B12</f>
        <v>0.39</v>
      </c>
      <c r="C12" s="8">
        <f>Kluppierungsprotokoll!C12*($A12/200)^2*PI()</f>
        <v>0.11403981332530949</v>
      </c>
      <c r="D12" s="8">
        <f>Kluppierungsprotokoll!D12*($A12/200)^2*PI()</f>
        <v>0.26609289775905548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0</v>
      </c>
      <c r="I12" s="8">
        <f>Kluppierungsprotokoll!I12*($A12/200)^2*PI()</f>
        <v>7.6026542216872994E-2</v>
      </c>
      <c r="J12" s="8">
        <f>Kluppierungsprotokoll!J12*($A12/200)^2*PI()</f>
        <v>0</v>
      </c>
      <c r="K12" s="8">
        <f>Kluppierungsprotokoll!K12*($A12/200)^2*PI()</f>
        <v>0.11403981332530949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  <c r="Q12" s="8">
        <f>Kluppierungsprotokoll!Q12*($A12/200)^2*PI()</f>
        <v>0</v>
      </c>
      <c r="R12" s="8">
        <f>Kluppierungsprotokoll!R12*($A12/200)^2*PI()</f>
        <v>0</v>
      </c>
      <c r="S12" s="8">
        <f>Kluppierungsprotokoll!S12*($A12/200)^2*PI()</f>
        <v>0</v>
      </c>
    </row>
    <row r="13" spans="1:19" x14ac:dyDescent="0.25">
      <c r="A13" s="8">
        <f>Kluppierungsprotokoll!A13</f>
        <v>26</v>
      </c>
      <c r="B13" s="8">
        <f>Kluppierungsprotokoll!B13</f>
        <v>0.57999999999999996</v>
      </c>
      <c r="C13" s="8">
        <f>Kluppierungsprotokoll!C13*($A13/200)^2*PI()</f>
        <v>0.3716504109196726</v>
      </c>
      <c r="D13" s="8">
        <f>Kluppierungsprotokoll!D13*($A13/200)^2*PI()</f>
        <v>0.4778362426110076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</v>
      </c>
      <c r="I13" s="8">
        <f>Kluppierungsprotokoll!I13*($A13/200)^2*PI()</f>
        <v>5.3092915845667513E-2</v>
      </c>
      <c r="J13" s="8">
        <f>Kluppierungsprotokoll!J13*($A13/200)^2*PI()</f>
        <v>0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  <c r="Q13" s="8">
        <f>Kluppierungsprotokoll!Q13*($A13/200)^2*PI()</f>
        <v>0</v>
      </c>
      <c r="R13" s="8">
        <f>Kluppierungsprotokoll!R13*($A13/200)^2*PI()</f>
        <v>0</v>
      </c>
      <c r="S13" s="8">
        <f>Kluppierungsprotokoll!S13*($A13/200)^2*PI()</f>
        <v>0</v>
      </c>
    </row>
    <row r="14" spans="1:19" x14ac:dyDescent="0.25">
      <c r="A14" s="8">
        <f>Kluppierungsprotokoll!A14</f>
        <v>30</v>
      </c>
      <c r="B14" s="8">
        <f>Kluppierungsprotokoll!B14</f>
        <v>0.82</v>
      </c>
      <c r="C14" s="8">
        <f>Kluppierungsprotokoll!C14*($A14/200)^2*PI()</f>
        <v>0.35342917352885167</v>
      </c>
      <c r="D14" s="8">
        <f>Kluppierungsprotokoll!D14*($A14/200)^2*PI()</f>
        <v>0.1413716694115407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</v>
      </c>
      <c r="I14" s="8">
        <f>Kluppierungsprotokoll!I14*($A14/200)^2*PI()</f>
        <v>0.28274333882308139</v>
      </c>
      <c r="J14" s="8">
        <f>Kluppierungsprotokoll!J14*($A14/200)^2*PI()</f>
        <v>0</v>
      </c>
      <c r="K14" s="8">
        <f>Kluppierungsprotokoll!K14*($A14/200)^2*PI()</f>
        <v>0.1413716694115407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  <c r="Q14" s="8">
        <f>Kluppierungsprotokoll!Q14*($A14/200)^2*PI()</f>
        <v>0</v>
      </c>
      <c r="R14" s="8">
        <f>Kluppierungsprotokoll!R14*($A14/200)^2*PI()</f>
        <v>0</v>
      </c>
      <c r="S14" s="8">
        <f>Kluppierungsprotokoll!S14*($A14/200)^2*PI()</f>
        <v>0</v>
      </c>
    </row>
    <row r="15" spans="1:19" x14ac:dyDescent="0.25">
      <c r="A15" s="8">
        <f>Kluppierungsprotokoll!A15</f>
        <v>34</v>
      </c>
      <c r="B15" s="8">
        <f>Kluppierungsprotokoll!B15</f>
        <v>1.1000000000000001</v>
      </c>
      <c r="C15" s="8">
        <f>Kluppierungsprotokoll!C15*($A15/200)^2*PI()</f>
        <v>0.45396013844372518</v>
      </c>
      <c r="D15" s="8">
        <f>Kluppierungsprotokoll!D15*($A15/200)^2*PI()</f>
        <v>0.36316811075498018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9.0792027688745044E-2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  <c r="Q15" s="8">
        <f>Kluppierungsprotokoll!Q15*($A15/200)^2*PI()</f>
        <v>0</v>
      </c>
      <c r="R15" s="8">
        <f>Kluppierungsprotokoll!R15*($A15/200)^2*PI()</f>
        <v>0</v>
      </c>
      <c r="S15" s="8">
        <f>Kluppierungsprotokoll!S15*($A15/200)^2*PI()</f>
        <v>0</v>
      </c>
    </row>
    <row r="16" spans="1:19" x14ac:dyDescent="0.25">
      <c r="A16" s="8">
        <f>Kluppierungsprotokoll!A16</f>
        <v>38</v>
      </c>
      <c r="B16" s="8">
        <f>Kluppierungsprotokoll!B16</f>
        <v>1.43</v>
      </c>
      <c r="C16" s="8">
        <f>Kluppierungsprotokoll!C16*($A16/200)^2*PI()</f>
        <v>0.45364597917836613</v>
      </c>
      <c r="D16" s="8">
        <f>Kluppierungsprotokoll!D16*($A16/200)^2*PI()</f>
        <v>0.22682298958918307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</v>
      </c>
      <c r="I16" s="8">
        <f>Kluppierungsprotokoll!I16*($A16/200)^2*PI()</f>
        <v>0.11341149479459153</v>
      </c>
      <c r="J16" s="8">
        <f>Kluppierungsprotokoll!J16*($A16/200)^2*PI()</f>
        <v>0</v>
      </c>
      <c r="K16" s="8">
        <f>Kluppierungsprotokoll!K16*($A16/200)^2*PI()</f>
        <v>0.22682298958918307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  <c r="Q16" s="8">
        <f>Kluppierungsprotokoll!Q16*($A16/200)^2*PI()</f>
        <v>0</v>
      </c>
      <c r="R16" s="8">
        <f>Kluppierungsprotokoll!R16*($A16/200)^2*PI()</f>
        <v>0</v>
      </c>
      <c r="S16" s="8">
        <f>Kluppierungsprotokoll!S16*($A16/200)^2*PI()</f>
        <v>0</v>
      </c>
    </row>
    <row r="17" spans="1:19" x14ac:dyDescent="0.25">
      <c r="A17" s="8">
        <f>Kluppierungsprotokoll!A17</f>
        <v>42</v>
      </c>
      <c r="B17" s="8">
        <f>Kluppierungsprotokoll!B17</f>
        <v>1.8</v>
      </c>
      <c r="C17" s="8">
        <f>Kluppierungsprotokoll!C17*($A17/200)^2*PI()</f>
        <v>0.96980965216316906</v>
      </c>
      <c r="D17" s="8">
        <f>Kluppierungsprotokoll!D17*($A17/200)^2*PI()</f>
        <v>0.41563270806992952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</v>
      </c>
      <c r="I17" s="8">
        <f>Kluppierungsprotokoll!I17*($A17/200)^2*PI()</f>
        <v>0.13854423602330987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  <c r="Q17" s="8">
        <f>Kluppierungsprotokoll!Q17*($A17/200)^2*PI()</f>
        <v>0</v>
      </c>
      <c r="R17" s="8">
        <f>Kluppierungsprotokoll!R17*($A17/200)^2*PI()</f>
        <v>0</v>
      </c>
      <c r="S17" s="8">
        <f>Kluppierungsprotokoll!S17*($A17/200)^2*PI()</f>
        <v>0</v>
      </c>
    </row>
    <row r="18" spans="1:19" x14ac:dyDescent="0.25">
      <c r="A18" s="8">
        <f>Kluppierungsprotokoll!A18</f>
        <v>46</v>
      </c>
      <c r="B18" s="8">
        <f>Kluppierungsprotokoll!B18</f>
        <v>2.21</v>
      </c>
      <c r="C18" s="8">
        <f>Kluppierungsprotokoll!C18*($A18/200)^2*PI()</f>
        <v>1.6619025137490007</v>
      </c>
      <c r="D18" s="8">
        <f>Kluppierungsprotokoll!D18*($A18/200)^2*PI()</f>
        <v>0.4985707541247002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0</v>
      </c>
      <c r="J18" s="8">
        <f>Kluppierungsprotokoll!J18*($A18/200)^2*PI()</f>
        <v>0</v>
      </c>
      <c r="K18" s="8">
        <f>Kluppierungsprotokoll!K18*($A18/200)^2*PI()</f>
        <v>0.16619025137490007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  <c r="Q18" s="8">
        <f>Kluppierungsprotokoll!Q18*($A18/200)^2*PI()</f>
        <v>0</v>
      </c>
      <c r="R18" s="8">
        <f>Kluppierungsprotokoll!R18*($A18/200)^2*PI()</f>
        <v>0</v>
      </c>
      <c r="S18" s="8">
        <f>Kluppierungsprotokoll!S18*($A18/200)^2*PI()</f>
        <v>0</v>
      </c>
    </row>
    <row r="19" spans="1:19" x14ac:dyDescent="0.25">
      <c r="A19" s="8">
        <f>Kluppierungsprotokoll!A19</f>
        <v>50</v>
      </c>
      <c r="B19" s="8">
        <f>Kluppierungsprotokoll!B19</f>
        <v>2.66</v>
      </c>
      <c r="C19" s="8">
        <f>Kluppierungsprotokoll!C19*($A19/200)^2*PI()</f>
        <v>1.3744467859455345</v>
      </c>
      <c r="D19" s="8">
        <f>Kluppierungsprotokoll!D19*($A19/200)^2*PI()</f>
        <v>1.3744467859455345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  <c r="Q19" s="8">
        <f>Kluppierungsprotokoll!Q19*($A19/200)^2*PI()</f>
        <v>0</v>
      </c>
      <c r="R19" s="8">
        <f>Kluppierungsprotokoll!R19*($A19/200)^2*PI()</f>
        <v>0</v>
      </c>
      <c r="S19" s="8">
        <f>Kluppierungsprotokoll!S19*($A19/200)^2*PI()</f>
        <v>0</v>
      </c>
    </row>
    <row r="20" spans="1:19" x14ac:dyDescent="0.25">
      <c r="A20" s="8">
        <f>Kluppierungsprotokoll!A20</f>
        <v>54</v>
      </c>
      <c r="B20" s="8">
        <f>Kluppierungsprotokoll!B20</f>
        <v>3.16</v>
      </c>
      <c r="C20" s="8">
        <f>Kluppierungsprotokoll!C20*($A20/200)^2*PI()</f>
        <v>1.3741326266801754</v>
      </c>
      <c r="D20" s="8">
        <f>Kluppierungsprotokoll!D20*($A20/200)^2*PI()</f>
        <v>1.3741326266801754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  <c r="Q20" s="8">
        <f>Kluppierungsprotokoll!Q20*($A20/200)^2*PI()</f>
        <v>0</v>
      </c>
      <c r="R20" s="8">
        <f>Kluppierungsprotokoll!R20*($A20/200)^2*PI()</f>
        <v>0</v>
      </c>
      <c r="S20" s="8">
        <f>Kluppierungsprotokoll!S20*($A20/200)^2*PI()</f>
        <v>0</v>
      </c>
    </row>
    <row r="21" spans="1:19" x14ac:dyDescent="0.25">
      <c r="A21" s="8">
        <f>Kluppierungsprotokoll!A21</f>
        <v>58</v>
      </c>
      <c r="B21" s="8">
        <f>Kluppierungsprotokoll!B21</f>
        <v>3.69</v>
      </c>
      <c r="C21" s="8">
        <f>Kluppierungsprotokoll!C21*($A21/200)^2*PI()</f>
        <v>2.1136635373352126</v>
      </c>
      <c r="D21" s="8">
        <f>Kluppierungsprotokoll!D21*($A21/200)^2*PI()</f>
        <v>1.321039710834508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  <c r="Q21" s="8">
        <f>Kluppierungsprotokoll!Q21*($A21/200)^2*PI()</f>
        <v>0</v>
      </c>
      <c r="R21" s="8">
        <f>Kluppierungsprotokoll!R21*($A21/200)^2*PI()</f>
        <v>0</v>
      </c>
      <c r="S21" s="8">
        <f>Kluppierungsprotokoll!S21*($A21/200)^2*PI()</f>
        <v>0</v>
      </c>
    </row>
    <row r="22" spans="1:19" x14ac:dyDescent="0.25">
      <c r="A22" s="8">
        <f>Kluppierungsprotokoll!A22</f>
        <v>62</v>
      </c>
      <c r="B22" s="8">
        <f>Kluppierungsprotokoll!B22</f>
        <v>4.26</v>
      </c>
      <c r="C22" s="8">
        <f>Kluppierungsprotokoll!C22*($A22/200)^2*PI()</f>
        <v>0.90572116202993735</v>
      </c>
      <c r="D22" s="8">
        <f>Kluppierungsprotokoll!D22*($A22/200)^2*PI()</f>
        <v>2.4152564320798331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  <c r="Q22" s="8">
        <f>Kluppierungsprotokoll!Q22*($A22/200)^2*PI()</f>
        <v>0</v>
      </c>
      <c r="R22" s="8">
        <f>Kluppierungsprotokoll!R22*($A22/200)^2*PI()</f>
        <v>0</v>
      </c>
      <c r="S22" s="8">
        <f>Kluppierungsprotokoll!S22*($A22/200)^2*PI()</f>
        <v>0</v>
      </c>
    </row>
    <row r="23" spans="1:19" x14ac:dyDescent="0.25">
      <c r="A23" s="8">
        <f>Kluppierungsprotokoll!A23</f>
        <v>66</v>
      </c>
      <c r="B23" s="8">
        <f>Kluppierungsprotokoll!B23</f>
        <v>4.87</v>
      </c>
      <c r="C23" s="8">
        <f>Kluppierungsprotokoll!C23*($A23/200)^2*PI()</f>
        <v>1.0263583199277855</v>
      </c>
      <c r="D23" s="8">
        <f>Kluppierungsprotokoll!D23*($A23/200)^2*PI()</f>
        <v>1.7105971998796428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  <c r="Q23" s="8">
        <f>Kluppierungsprotokoll!Q23*($A23/200)^2*PI()</f>
        <v>0</v>
      </c>
      <c r="R23" s="8">
        <f>Kluppierungsprotokoll!R23*($A23/200)^2*PI()</f>
        <v>0</v>
      </c>
      <c r="S23" s="8">
        <f>Kluppierungsprotokoll!S23*($A23/200)^2*PI()</f>
        <v>0</v>
      </c>
    </row>
    <row r="24" spans="1:19" x14ac:dyDescent="0.25">
      <c r="A24" s="8">
        <f>Kluppierungsprotokoll!A24</f>
        <v>70</v>
      </c>
      <c r="B24" s="8">
        <f>Kluppierungsprotokoll!B24</f>
        <v>5.52</v>
      </c>
      <c r="C24" s="8">
        <f>Kluppierungsprotokoll!C24*($A24/200)^2*PI()</f>
        <v>0.38484510006474959</v>
      </c>
      <c r="D24" s="8">
        <f>Kluppierungsprotokoll!D24*($A24/200)^2*PI()</f>
        <v>0.38484510006474959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  <c r="Q24" s="8">
        <f>Kluppierungsprotokoll!Q24*($A24/200)^2*PI()</f>
        <v>0</v>
      </c>
      <c r="R24" s="8">
        <f>Kluppierungsprotokoll!R24*($A24/200)^2*PI()</f>
        <v>0</v>
      </c>
      <c r="S24" s="8">
        <f>Kluppierungsprotokoll!S24*($A24/200)^2*PI()</f>
        <v>0</v>
      </c>
    </row>
    <row r="25" spans="1:19" x14ac:dyDescent="0.25">
      <c r="A25" s="8">
        <f>Kluppierungsprotokoll!A25</f>
        <v>74</v>
      </c>
      <c r="B25" s="8">
        <f>Kluppierungsprotokoll!B25</f>
        <v>6.19</v>
      </c>
      <c r="C25" s="8">
        <f>Kluppierungsprotokoll!C25*($A25/200)^2*PI()</f>
        <v>0</v>
      </c>
      <c r="D25" s="8">
        <f>Kluppierungsprotokoll!D25*($A25/200)^2*PI()</f>
        <v>0.43008403427644265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  <c r="Q25" s="8">
        <f>Kluppierungsprotokoll!Q25*($A25/200)^2*PI()</f>
        <v>0</v>
      </c>
      <c r="R25" s="8">
        <f>Kluppierungsprotokoll!R25*($A25/200)^2*PI()</f>
        <v>0</v>
      </c>
      <c r="S25" s="8">
        <f>Kluppierungsprotokoll!S25*($A25/200)^2*PI()</f>
        <v>0</v>
      </c>
    </row>
    <row r="26" spans="1:19" x14ac:dyDescent="0.25">
      <c r="A26" s="8">
        <f>Kluppierungsprotokoll!A26</f>
        <v>78</v>
      </c>
      <c r="B26" s="8">
        <f>Kluppierungsprotokoll!B26</f>
        <v>6.91</v>
      </c>
      <c r="C26" s="8">
        <f>Kluppierungsprotokoll!C26*($A26/200)^2*PI()</f>
        <v>0</v>
      </c>
      <c r="D26" s="8">
        <f>Kluppierungsprotokoll!D26*($A26/200)^2*PI()</f>
        <v>1.4335087278330227</v>
      </c>
      <c r="E26" s="8">
        <f>Kluppierungsprotokoll!E26*($A26/200)^2*PI()</f>
        <v>0.4778362426110076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  <c r="Q26" s="8">
        <f>Kluppierungsprotokoll!Q26*($A26/200)^2*PI()</f>
        <v>0</v>
      </c>
      <c r="R26" s="8">
        <f>Kluppierungsprotokoll!R26*($A26/200)^2*PI()</f>
        <v>0</v>
      </c>
      <c r="S26" s="8">
        <f>Kluppierungsprotokoll!S26*($A26/200)^2*PI()</f>
        <v>0</v>
      </c>
    </row>
    <row r="27" spans="1:19" x14ac:dyDescent="0.25">
      <c r="A27" s="8">
        <f>Kluppierungsprotokoll!A27</f>
        <v>82</v>
      </c>
      <c r="B27" s="8">
        <f>Kluppierungsprotokoll!B27</f>
        <v>7.65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  <c r="Q27" s="8">
        <f>Kluppierungsprotokoll!Q27*($A27/200)^2*PI()</f>
        <v>0</v>
      </c>
      <c r="R27" s="8">
        <f>Kluppierungsprotokoll!R27*($A27/200)^2*PI()</f>
        <v>0</v>
      </c>
      <c r="S27" s="8">
        <f>Kluppierungsprotokoll!S27*($A27/200)^2*PI()</f>
        <v>0</v>
      </c>
    </row>
    <row r="28" spans="1:19" x14ac:dyDescent="0.25">
      <c r="A28" s="8">
        <f>Kluppierungsprotokoll!A28</f>
        <v>86</v>
      </c>
      <c r="B28" s="8">
        <f>Kluppierungsprotokoll!B28</f>
        <v>8.42</v>
      </c>
      <c r="C28" s="8">
        <f>Kluppierungsprotokoll!C28*($A28/200)^2*PI()</f>
        <v>0</v>
      </c>
      <c r="D28" s="8">
        <f>Kluppierungsprotokoll!D28*($A28/200)^2*PI()</f>
        <v>0.58088048164875272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  <c r="Q28" s="8">
        <f>Kluppierungsprotokoll!Q28*($A28/200)^2*PI()</f>
        <v>0</v>
      </c>
      <c r="R28" s="8">
        <f>Kluppierungsprotokoll!R28*($A28/200)^2*PI()</f>
        <v>0</v>
      </c>
      <c r="S28" s="8">
        <f>Kluppierungsprotokoll!S28*($A28/200)^2*PI()</f>
        <v>0</v>
      </c>
    </row>
    <row r="29" spans="1:19" x14ac:dyDescent="0.25">
      <c r="A29" s="8">
        <f>Kluppierungsprotokoll!A29</f>
        <v>90</v>
      </c>
      <c r="B29" s="8">
        <f>Kluppierungsprotokoll!B29</f>
        <v>9.2200000000000006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  <c r="Q29" s="8">
        <f>Kluppierungsprotokoll!Q29*($A29/200)^2*PI()</f>
        <v>0</v>
      </c>
      <c r="R29" s="8">
        <f>Kluppierungsprotokoll!R29*($A29/200)^2*PI()</f>
        <v>0</v>
      </c>
      <c r="S29" s="8">
        <f>Kluppierungsprotokoll!S29*($A29/200)^2*PI()</f>
        <v>0</v>
      </c>
    </row>
    <row r="30" spans="1:19" x14ac:dyDescent="0.25">
      <c r="A30" s="8">
        <f>Kluppierungsprotokoll!A30</f>
        <v>94</v>
      </c>
      <c r="B30" s="8">
        <f>Kluppierungsprotokoll!B30</f>
        <v>10.050000000000001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  <c r="Q30" s="8">
        <f>Kluppierungsprotokoll!Q30*($A30/200)^2*PI()</f>
        <v>0</v>
      </c>
      <c r="R30" s="8">
        <f>Kluppierungsprotokoll!R30*($A30/200)^2*PI()</f>
        <v>0</v>
      </c>
      <c r="S30" s="8">
        <f>Kluppierungsprotokoll!S30*($A30/200)^2*PI()</f>
        <v>0</v>
      </c>
    </row>
    <row r="31" spans="1:19" x14ac:dyDescent="0.25">
      <c r="A31" s="8">
        <f>Kluppierungsprotokoll!A31</f>
        <v>98</v>
      </c>
      <c r="B31" s="8">
        <f>Kluppierungsprotokoll!B31</f>
        <v>10.91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  <c r="Q31" s="8">
        <f>Kluppierungsprotokoll!Q31*($A31/200)^2*PI()</f>
        <v>0</v>
      </c>
      <c r="R31" s="8">
        <f>Kluppierungsprotokoll!R31*($A31/200)^2*PI()</f>
        <v>0</v>
      </c>
      <c r="S31" s="8">
        <f>Kluppierungsprotokoll!S31*($A31/200)^2*PI()</f>
        <v>0</v>
      </c>
    </row>
    <row r="32" spans="1:19" x14ac:dyDescent="0.25">
      <c r="A32" s="8">
        <f>Kluppierungsprotokoll!A32</f>
        <v>102</v>
      </c>
      <c r="B32" s="8">
        <f>Kluppierungsprotokoll!B32</f>
        <v>11.79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  <c r="Q32" s="8">
        <f>Kluppierungsprotokoll!Q32*($A32/200)^2*PI()</f>
        <v>0</v>
      </c>
      <c r="R32" s="8">
        <f>Kluppierungsprotokoll!R32*($A32/200)^2*PI()</f>
        <v>0</v>
      </c>
      <c r="S32" s="8">
        <f>Kluppierungsprotokoll!S32*($A32/200)^2*PI()</f>
        <v>0</v>
      </c>
    </row>
    <row r="33" spans="1:19" x14ac:dyDescent="0.25">
      <c r="A33" s="8">
        <f>Kluppierungsprotokoll!A33</f>
        <v>106</v>
      </c>
      <c r="B33" s="8">
        <f>Kluppierungsprotokoll!B33</f>
        <v>12.7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  <c r="Q33" s="8">
        <f>Kluppierungsprotokoll!Q33*($A33/200)^2*PI()</f>
        <v>0</v>
      </c>
      <c r="R33" s="8">
        <f>Kluppierungsprotokoll!R33*($A33/200)^2*PI()</f>
        <v>0</v>
      </c>
      <c r="S33" s="8">
        <f>Kluppierungsprotokoll!S33*($A33/200)^2*PI()</f>
        <v>0</v>
      </c>
    </row>
    <row r="34" spans="1:19" x14ac:dyDescent="0.25">
      <c r="A34" s="8">
        <f>Kluppierungsprotokoll!A34</f>
        <v>110</v>
      </c>
      <c r="B34" s="8">
        <f>Kluppierungsprotokoll!B34</f>
        <v>13.62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  <c r="Q34" s="8">
        <f>Kluppierungsprotokoll!Q34*($A34/200)^2*PI()</f>
        <v>0</v>
      </c>
      <c r="R34" s="8">
        <f>Kluppierungsprotokoll!R34*($A34/200)^2*PI()</f>
        <v>0</v>
      </c>
      <c r="S34" s="8">
        <f>Kluppierungsprotokoll!S34*($A34/200)^2*PI()</f>
        <v>0</v>
      </c>
    </row>
    <row r="35" spans="1:19" x14ac:dyDescent="0.25">
      <c r="A35" s="8">
        <f>Kluppierungsprotokoll!A35</f>
        <v>114</v>
      </c>
      <c r="B35" s="8">
        <f>Kluppierungsprotokoll!B35</f>
        <v>14.58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  <c r="Q35" s="8">
        <f>Kluppierungsprotokoll!Q35*($A35/200)^2*PI()</f>
        <v>0</v>
      </c>
      <c r="R35" s="8">
        <f>Kluppierungsprotokoll!R35*($A35/200)^2*PI()</f>
        <v>0</v>
      </c>
      <c r="S35" s="8">
        <f>Kluppierungsprotokoll!S35*($A35/200)^2*PI()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  <c r="Q36" s="8">
        <f>Kluppierungsprotokoll!Q36*($A36/200)^2*PI()</f>
        <v>0</v>
      </c>
      <c r="R36" s="8">
        <f>Kluppierungsprotokoll!R36*($A36/200)^2*PI()</f>
        <v>0</v>
      </c>
      <c r="S36" s="8">
        <f>Kluppierungsprotokoll!S36*($A36/200)^2*PI()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  <c r="Q37" s="8">
        <f>Kluppierungsprotokoll!Q37*($A37/200)^2*PI()</f>
        <v>0</v>
      </c>
      <c r="R37" s="8">
        <f>Kluppierungsprotokoll!R37*($A37/200)^2*PI()</f>
        <v>0</v>
      </c>
      <c r="S37" s="8">
        <f>Kluppierungsprotokoll!S37*($A37/200)^2*PI()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  <c r="Q38" s="8">
        <f>Kluppierungsprotokoll!Q38*($A38/200)^2*PI()</f>
        <v>0</v>
      </c>
      <c r="R38" s="8">
        <f>Kluppierungsprotokoll!R38*($A38/200)^2*PI()</f>
        <v>0</v>
      </c>
      <c r="S38" s="8">
        <f>Kluppierungsprotokoll!S38*($A38/200)^2*PI()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  <c r="Q39" s="8">
        <f>Kluppierungsprotokoll!Q39*($A39/200)^2*PI()</f>
        <v>0</v>
      </c>
      <c r="R39" s="8">
        <f>Kluppierungsprotokoll!R39*($A39/200)^2*PI()</f>
        <v>0</v>
      </c>
      <c r="S39" s="8">
        <f>Kluppierungsprotokoll!S39*($A39/200)^2*PI()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  <c r="Q40" s="8">
        <f>Kluppierungsprotokoll!Q40*($A40/200)^2*PI()</f>
        <v>0</v>
      </c>
      <c r="R40" s="8">
        <f>Kluppierungsprotokoll!R40*($A40/200)^2*PI()</f>
        <v>0</v>
      </c>
      <c r="S40" s="8">
        <f>Kluppierungsprotokoll!S40*($A40/200)^2*PI()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  <c r="Q41" s="8">
        <f>Kluppierungsprotokoll!Q41*($A41/200)^2*PI()</f>
        <v>0</v>
      </c>
      <c r="R41" s="8">
        <f>Kluppierungsprotokoll!R41*($A41/200)^2*PI()</f>
        <v>0</v>
      </c>
      <c r="S41" s="8">
        <f>Kluppierungsprotokoll!S41*($A41/200)^2*PI()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  <c r="Q42" s="8">
        <f>Kluppierungsprotokoll!Q42*($A42/200)^2*PI()</f>
        <v>0</v>
      </c>
      <c r="R42" s="8">
        <f>Kluppierungsprotokoll!R42*($A42/200)^2*PI()</f>
        <v>0</v>
      </c>
      <c r="S42" s="8">
        <f>Kluppierungsprotokoll!S42*($A42/200)^2*PI()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  <c r="Q43" s="8">
        <f>Kluppierungsprotokoll!Q43*($A43/200)^2*PI()</f>
        <v>0</v>
      </c>
      <c r="R43" s="8">
        <f>Kluppierungsprotokoll!R43*($A43/200)^2*PI()</f>
        <v>0</v>
      </c>
      <c r="S43" s="8">
        <f>Kluppierungsprotokoll!S43*($A43/200)^2*PI()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  <c r="Q44" s="8">
        <f>Kluppierungsprotokoll!Q44*($A44/200)^2*PI()</f>
        <v>0</v>
      </c>
      <c r="R44" s="8">
        <f>Kluppierungsprotokoll!R44*($A44/200)^2*PI()</f>
        <v>0</v>
      </c>
      <c r="S44" s="8">
        <f>Kluppierungsprotokoll!S44*($A44/200)^2*PI()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  <c r="Q45" s="8">
        <f>Kluppierungsprotokoll!Q45*($A45/200)^2*PI()</f>
        <v>0</v>
      </c>
      <c r="R45" s="8">
        <f>Kluppierungsprotokoll!R45*($A45/200)^2*PI()</f>
        <v>0</v>
      </c>
      <c r="S45" s="8">
        <f>Kluppierungsprotokoll!S45*($A45/200)^2*PI()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  <c r="Q46" s="8">
        <f>Kluppierungsprotokoll!Q46*($A46/200)^2*PI()</f>
        <v>0</v>
      </c>
      <c r="R46" s="8">
        <f>Kluppierungsprotokoll!R46*($A46/200)^2*PI()</f>
        <v>0</v>
      </c>
      <c r="S46" s="8">
        <f>Kluppierungsprotokoll!S46*($A46/200)^2*PI()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  <c r="Q47" s="8">
        <f>Kluppierungsprotokoll!Q47*($A47/200)^2*PI()</f>
        <v>0</v>
      </c>
      <c r="R47" s="8">
        <f>Kluppierungsprotokoll!R47*($A47/200)^2*PI()</f>
        <v>0</v>
      </c>
      <c r="S47" s="8">
        <f>Kluppierungsprotokoll!S47*($A47/200)^2*PI()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  <c r="Q48" s="8">
        <f>Kluppierungsprotokoll!Q48*($A48/200)^2*PI()</f>
        <v>0</v>
      </c>
      <c r="R48" s="8">
        <f>Kluppierungsprotokoll!R48*($A48/200)^2*PI()</f>
        <v>0</v>
      </c>
      <c r="S48" s="8">
        <f>Kluppierungsprotokoll!S48*($A48/200)^2*PI()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  <c r="Q49" s="8">
        <f>Kluppierungsprotokoll!Q49*($A49/200)^2*PI()</f>
        <v>0</v>
      </c>
      <c r="R49" s="8">
        <f>Kluppierungsprotokoll!R49*($A49/200)^2*PI()</f>
        <v>0</v>
      </c>
      <c r="S49" s="8">
        <f>Kluppierungsprotokoll!S49*($A49/200)^2*PI()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  <c r="Q50" s="8">
        <f>Kluppierungsprotokoll!Q50*($A50/200)^2*PI()</f>
        <v>0</v>
      </c>
      <c r="R50" s="8">
        <f>Kluppierungsprotokoll!R50*($A50/200)^2*PI()</f>
        <v>0</v>
      </c>
      <c r="S50" s="8">
        <f>Kluppierungsprotokoll!S50*($A50/200)^2*PI()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  <c r="Q51" s="9">
        <f>Kluppierungsprotokoll!Q51*($A51/200)^2*PI()</f>
        <v>0</v>
      </c>
      <c r="R51" s="9">
        <f>Kluppierungsprotokoll!R51*($A51/200)^2*PI()</f>
        <v>0</v>
      </c>
      <c r="S51" s="9">
        <f>Kluppierungsprotokoll!S51*($A51/200)^2*PI()</f>
        <v>0</v>
      </c>
    </row>
    <row r="53" spans="1:20" x14ac:dyDescent="0.25">
      <c r="A53" t="s">
        <v>24</v>
      </c>
      <c r="B53" t="s">
        <v>23</v>
      </c>
      <c r="C53">
        <f>SUM(C9:C51)</f>
        <v>11.951246772786291</v>
      </c>
      <c r="D53">
        <f t="shared" ref="D53:S53" si="0">SUM(D9:D51)</f>
        <v>13.925737755567477</v>
      </c>
      <c r="E53">
        <f t="shared" si="0"/>
        <v>0.4778362426110076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0.714712328691678</v>
      </c>
      <c r="J53">
        <f t="shared" si="0"/>
        <v>0</v>
      </c>
      <c r="K53">
        <f t="shared" si="0"/>
        <v>0.80550435638042295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</v>
      </c>
      <c r="T53">
        <f>SUM(C53:S53)</f>
        <v>27.875037456036878</v>
      </c>
    </row>
    <row r="54" spans="1:20" x14ac:dyDescent="0.25">
      <c r="A54" t="s">
        <v>24</v>
      </c>
      <c r="B54" t="s">
        <v>26</v>
      </c>
      <c r="C54">
        <f>C53/$B$6</f>
        <v>17.073209675408989</v>
      </c>
      <c r="D54">
        <f t="shared" ref="D54:S54" si="1">D53/$B$6</f>
        <v>19.893911079382111</v>
      </c>
      <c r="E54">
        <f t="shared" si="1"/>
        <v>0.68262320373001095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1.021017612416683</v>
      </c>
      <c r="J54">
        <f t="shared" si="1"/>
        <v>0</v>
      </c>
      <c r="K54">
        <f t="shared" si="1"/>
        <v>1.15072050911489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T54">
        <f>SUM(C54:S54)</f>
        <v>39.821482080052682</v>
      </c>
    </row>
    <row r="55" spans="1:20" x14ac:dyDescent="0.25">
      <c r="A55" t="s">
        <v>24</v>
      </c>
      <c r="B55" t="s">
        <v>31</v>
      </c>
      <c r="C55">
        <f>C54/$T54</f>
        <v>0.42874370273529516</v>
      </c>
      <c r="D55">
        <f t="shared" ref="D55:S55" si="2">D54/$T54</f>
        <v>0.49957736478490689</v>
      </c>
      <c r="E55">
        <f t="shared" si="2"/>
        <v>1.714208432417812E-2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2.5639869715651031E-2</v>
      </c>
      <c r="J55">
        <f t="shared" si="2"/>
        <v>0</v>
      </c>
      <c r="K55">
        <f t="shared" si="2"/>
        <v>2.8896978439968891E-2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0</v>
      </c>
      <c r="T55">
        <f>SUM(C55:S55)</f>
        <v>1</v>
      </c>
    </row>
  </sheetData>
  <sheetProtection algorithmName="SHA-512" hashValue="ih3d+BPSg8KZ/q7KOLpjIs2EkhejICwQAt/+9B303h2f8+kbX+s8Kjtbb6mn8Mr8jz6SZbe2GCmcquIi5wTJ4A==" saltValue="7bzZdT+eNBkq78jFqmBs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349F-FE17-40D9-AC4F-BEBB023F400E}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30</v>
      </c>
    </row>
    <row r="2" spans="1:19" x14ac:dyDescent="0.25">
      <c r="A2" s="5" t="s">
        <v>32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0.7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47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48</v>
      </c>
      <c r="Q8" s="4" t="s">
        <v>49</v>
      </c>
      <c r="R8" s="4" t="s">
        <v>12</v>
      </c>
      <c r="S8" s="4" t="s">
        <v>4</v>
      </c>
    </row>
    <row r="9" spans="1:19" x14ac:dyDescent="0.25">
      <c r="A9" s="7">
        <f>Kluppierungsprotokoll!A9</f>
        <v>10</v>
      </c>
      <c r="B9" s="7">
        <f>Kluppierungsprotokoll!B9</f>
        <v>0.05</v>
      </c>
      <c r="C9" s="7">
        <f>Kluppierungsprotokoll!C9*$B9</f>
        <v>0</v>
      </c>
      <c r="D9" s="7">
        <f>Kluppierungsprotokoll!D9*$B9</f>
        <v>0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  <c r="Q9" s="7">
        <f>Kluppierungsprotokoll!Q9*$B9</f>
        <v>0</v>
      </c>
      <c r="R9" s="7">
        <f>Kluppierungsprotokoll!R9*$B9</f>
        <v>0</v>
      </c>
      <c r="S9" s="7">
        <f>Kluppierungsprotokoll!S9*$B9</f>
        <v>0</v>
      </c>
    </row>
    <row r="10" spans="1:19" x14ac:dyDescent="0.25">
      <c r="A10" s="8">
        <f>Kluppierungsprotokoll!A10</f>
        <v>14</v>
      </c>
      <c r="B10" s="8">
        <f>Kluppierungsprotokoll!B10</f>
        <v>0.13</v>
      </c>
      <c r="C10" s="8">
        <f>Kluppierungsprotokoll!C10*$B10</f>
        <v>1.82</v>
      </c>
      <c r="D10" s="8">
        <f>Kluppierungsprotokoll!D10*$B10</f>
        <v>2.6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0.13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  <c r="Q10" s="8">
        <f>Kluppierungsprotokoll!Q10*$B10</f>
        <v>0</v>
      </c>
      <c r="R10" s="8">
        <f>Kluppierungsprotokoll!R10*$B10</f>
        <v>0</v>
      </c>
      <c r="S10" s="8">
        <f>Kluppierungsprotokoll!S10*$B10</f>
        <v>0</v>
      </c>
    </row>
    <row r="11" spans="1:19" x14ac:dyDescent="0.25">
      <c r="A11" s="8">
        <f>Kluppierungsprotokoll!A11</f>
        <v>18</v>
      </c>
      <c r="B11" s="8">
        <f>Kluppierungsprotokoll!B11</f>
        <v>0.24</v>
      </c>
      <c r="C11" s="8">
        <f>Kluppierungsprotokoll!C11*$B11</f>
        <v>1.68</v>
      </c>
      <c r="D11" s="8">
        <f>Kluppierungsprotokoll!D11*$B11</f>
        <v>1.92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0</v>
      </c>
      <c r="I11" s="8">
        <f>Kluppierungsprotokoll!I11*$B11</f>
        <v>0.48</v>
      </c>
      <c r="J11" s="8">
        <f>Kluppierungsprotokoll!J11*$B11</f>
        <v>0</v>
      </c>
      <c r="K11" s="8">
        <f>Kluppierungsprotokoll!K11*$B11</f>
        <v>0.48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  <c r="Q11" s="8">
        <f>Kluppierungsprotokoll!Q11*$B11</f>
        <v>0</v>
      </c>
      <c r="R11" s="8">
        <f>Kluppierungsprotokoll!R11*$B11</f>
        <v>0</v>
      </c>
      <c r="S11" s="8">
        <f>Kluppierungsprotokoll!S11*$B11</f>
        <v>0</v>
      </c>
    </row>
    <row r="12" spans="1:19" x14ac:dyDescent="0.25">
      <c r="A12" s="8">
        <f>Kluppierungsprotokoll!A12</f>
        <v>22</v>
      </c>
      <c r="B12" s="8">
        <f>Kluppierungsprotokoll!B12</f>
        <v>0.39</v>
      </c>
      <c r="C12" s="8">
        <f>Kluppierungsprotokoll!C12*$B12</f>
        <v>1.17</v>
      </c>
      <c r="D12" s="8">
        <f>Kluppierungsprotokoll!D12*$B12</f>
        <v>2.73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0</v>
      </c>
      <c r="I12" s="8">
        <f>Kluppierungsprotokoll!I12*$B12</f>
        <v>0.78</v>
      </c>
      <c r="J12" s="8">
        <f>Kluppierungsprotokoll!J12*$B12</f>
        <v>0</v>
      </c>
      <c r="K12" s="8">
        <f>Kluppierungsprotokoll!K12*$B12</f>
        <v>1.17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  <c r="Q12" s="8">
        <f>Kluppierungsprotokoll!Q12*$B12</f>
        <v>0</v>
      </c>
      <c r="R12" s="8">
        <f>Kluppierungsprotokoll!R12*$B12</f>
        <v>0</v>
      </c>
      <c r="S12" s="8">
        <f>Kluppierungsprotokoll!S12*$B12</f>
        <v>0</v>
      </c>
    </row>
    <row r="13" spans="1:19" x14ac:dyDescent="0.25">
      <c r="A13" s="8">
        <f>Kluppierungsprotokoll!A13</f>
        <v>26</v>
      </c>
      <c r="B13" s="8">
        <f>Kluppierungsprotokoll!B13</f>
        <v>0.57999999999999996</v>
      </c>
      <c r="C13" s="8">
        <f>Kluppierungsprotokoll!C13*$B13</f>
        <v>4.0599999999999996</v>
      </c>
      <c r="D13" s="8">
        <f>Kluppierungsprotokoll!D13*$B13</f>
        <v>5.22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0</v>
      </c>
      <c r="I13" s="8">
        <f>Kluppierungsprotokoll!I13*$B13</f>
        <v>0.57999999999999996</v>
      </c>
      <c r="J13" s="8">
        <f>Kluppierungsprotokoll!J13*$B13</f>
        <v>0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  <c r="Q13" s="8">
        <f>Kluppierungsprotokoll!Q13*$B13</f>
        <v>0</v>
      </c>
      <c r="R13" s="8">
        <f>Kluppierungsprotokoll!R13*$B13</f>
        <v>0</v>
      </c>
      <c r="S13" s="8">
        <f>Kluppierungsprotokoll!S13*$B13</f>
        <v>0</v>
      </c>
    </row>
    <row r="14" spans="1:19" x14ac:dyDescent="0.25">
      <c r="A14" s="8">
        <f>Kluppierungsprotokoll!A14</f>
        <v>30</v>
      </c>
      <c r="B14" s="8">
        <f>Kluppierungsprotokoll!B14</f>
        <v>0.82</v>
      </c>
      <c r="C14" s="8">
        <f>Kluppierungsprotokoll!C14*$B14</f>
        <v>4.0999999999999996</v>
      </c>
      <c r="D14" s="8">
        <f>Kluppierungsprotokoll!D14*$B14</f>
        <v>1.64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0</v>
      </c>
      <c r="I14" s="8">
        <f>Kluppierungsprotokoll!I14*$B14</f>
        <v>3.28</v>
      </c>
      <c r="J14" s="8">
        <f>Kluppierungsprotokoll!J14*$B14</f>
        <v>0</v>
      </c>
      <c r="K14" s="8">
        <f>Kluppierungsprotokoll!K14*$B14</f>
        <v>1.64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  <c r="Q14" s="8">
        <f>Kluppierungsprotokoll!Q14*$B14</f>
        <v>0</v>
      </c>
      <c r="R14" s="8">
        <f>Kluppierungsprotokoll!R14*$B14</f>
        <v>0</v>
      </c>
      <c r="S14" s="8">
        <f>Kluppierungsprotokoll!S14*$B14</f>
        <v>0</v>
      </c>
    </row>
    <row r="15" spans="1:19" x14ac:dyDescent="0.25">
      <c r="A15" s="8">
        <f>Kluppierungsprotokoll!A15</f>
        <v>34</v>
      </c>
      <c r="B15" s="8">
        <f>Kluppierungsprotokoll!B15</f>
        <v>1.1000000000000001</v>
      </c>
      <c r="C15" s="8">
        <f>Kluppierungsprotokoll!C15*$B15</f>
        <v>5.5</v>
      </c>
      <c r="D15" s="8">
        <f>Kluppierungsprotokoll!D15*$B15</f>
        <v>4.4000000000000004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0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1.1000000000000001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  <c r="Q15" s="8">
        <f>Kluppierungsprotokoll!Q15*$B15</f>
        <v>0</v>
      </c>
      <c r="R15" s="8">
        <f>Kluppierungsprotokoll!R15*$B15</f>
        <v>0</v>
      </c>
      <c r="S15" s="8">
        <f>Kluppierungsprotokoll!S15*$B15</f>
        <v>0</v>
      </c>
    </row>
    <row r="16" spans="1:19" x14ac:dyDescent="0.25">
      <c r="A16" s="8">
        <f>Kluppierungsprotokoll!A16</f>
        <v>38</v>
      </c>
      <c r="B16" s="8">
        <f>Kluppierungsprotokoll!B16</f>
        <v>1.43</v>
      </c>
      <c r="C16" s="8">
        <f>Kluppierungsprotokoll!C16*$B16</f>
        <v>5.72</v>
      </c>
      <c r="D16" s="8">
        <f>Kluppierungsprotokoll!D16*$B16</f>
        <v>2.86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0</v>
      </c>
      <c r="I16" s="8">
        <f>Kluppierungsprotokoll!I16*$B16</f>
        <v>1.43</v>
      </c>
      <c r="J16" s="8">
        <f>Kluppierungsprotokoll!J16*$B16</f>
        <v>0</v>
      </c>
      <c r="K16" s="8">
        <f>Kluppierungsprotokoll!K16*$B16</f>
        <v>2.86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  <c r="Q16" s="8">
        <f>Kluppierungsprotokoll!Q16*$B16</f>
        <v>0</v>
      </c>
      <c r="R16" s="8">
        <f>Kluppierungsprotokoll!R16*$B16</f>
        <v>0</v>
      </c>
      <c r="S16" s="8">
        <f>Kluppierungsprotokoll!S16*$B16</f>
        <v>0</v>
      </c>
    </row>
    <row r="17" spans="1:19" x14ac:dyDescent="0.25">
      <c r="A17" s="8">
        <f>Kluppierungsprotokoll!A17</f>
        <v>42</v>
      </c>
      <c r="B17" s="8">
        <f>Kluppierungsprotokoll!B17</f>
        <v>1.8</v>
      </c>
      <c r="C17" s="8">
        <f>Kluppierungsprotokoll!C17*$B17</f>
        <v>12.6</v>
      </c>
      <c r="D17" s="8">
        <f>Kluppierungsprotokoll!D17*$B17</f>
        <v>5.4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0</v>
      </c>
      <c r="I17" s="8">
        <f>Kluppierungsprotokoll!I17*$B17</f>
        <v>1.8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  <c r="Q17" s="8">
        <f>Kluppierungsprotokoll!Q17*$B17</f>
        <v>0</v>
      </c>
      <c r="R17" s="8">
        <f>Kluppierungsprotokoll!R17*$B17</f>
        <v>0</v>
      </c>
      <c r="S17" s="8">
        <f>Kluppierungsprotokoll!S17*$B17</f>
        <v>0</v>
      </c>
    </row>
    <row r="18" spans="1:19" x14ac:dyDescent="0.25">
      <c r="A18" s="8">
        <f>Kluppierungsprotokoll!A18</f>
        <v>46</v>
      </c>
      <c r="B18" s="8">
        <f>Kluppierungsprotokoll!B18</f>
        <v>2.21</v>
      </c>
      <c r="C18" s="8">
        <f>Kluppierungsprotokoll!C18*$B18</f>
        <v>22.1</v>
      </c>
      <c r="D18" s="8">
        <f>Kluppierungsprotokoll!D18*$B18</f>
        <v>6.63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0</v>
      </c>
      <c r="J18" s="8">
        <f>Kluppierungsprotokoll!J18*$B18</f>
        <v>0</v>
      </c>
      <c r="K18" s="8">
        <f>Kluppierungsprotokoll!K18*$B18</f>
        <v>2.21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  <c r="Q18" s="8">
        <f>Kluppierungsprotokoll!Q18*$B18</f>
        <v>0</v>
      </c>
      <c r="R18" s="8">
        <f>Kluppierungsprotokoll!R18*$B18</f>
        <v>0</v>
      </c>
      <c r="S18" s="8">
        <f>Kluppierungsprotokoll!S18*$B18</f>
        <v>0</v>
      </c>
    </row>
    <row r="19" spans="1:19" x14ac:dyDescent="0.25">
      <c r="A19" s="8">
        <f>Kluppierungsprotokoll!A19</f>
        <v>50</v>
      </c>
      <c r="B19" s="8">
        <f>Kluppierungsprotokoll!B19</f>
        <v>2.66</v>
      </c>
      <c r="C19" s="8">
        <f>Kluppierungsprotokoll!C19*$B19</f>
        <v>18.62</v>
      </c>
      <c r="D19" s="8">
        <f>Kluppierungsprotokoll!D19*$B19</f>
        <v>18.62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  <c r="Q19" s="8">
        <f>Kluppierungsprotokoll!Q19*$B19</f>
        <v>0</v>
      </c>
      <c r="R19" s="8">
        <f>Kluppierungsprotokoll!R19*$B19</f>
        <v>0</v>
      </c>
      <c r="S19" s="8">
        <f>Kluppierungsprotokoll!S19*$B19</f>
        <v>0</v>
      </c>
    </row>
    <row r="20" spans="1:19" x14ac:dyDescent="0.25">
      <c r="A20" s="8">
        <f>Kluppierungsprotokoll!A20</f>
        <v>54</v>
      </c>
      <c r="B20" s="8">
        <f>Kluppierungsprotokoll!B20</f>
        <v>3.16</v>
      </c>
      <c r="C20" s="8">
        <f>Kluppierungsprotokoll!C20*$B20</f>
        <v>18.96</v>
      </c>
      <c r="D20" s="8">
        <f>Kluppierungsprotokoll!D20*$B20</f>
        <v>18.96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  <c r="Q20" s="8">
        <f>Kluppierungsprotokoll!Q20*$B20</f>
        <v>0</v>
      </c>
      <c r="R20" s="8">
        <f>Kluppierungsprotokoll!R20*$B20</f>
        <v>0</v>
      </c>
      <c r="S20" s="8">
        <f>Kluppierungsprotokoll!S20*$B20</f>
        <v>0</v>
      </c>
    </row>
    <row r="21" spans="1:19" x14ac:dyDescent="0.25">
      <c r="A21" s="8">
        <f>Kluppierungsprotokoll!A21</f>
        <v>58</v>
      </c>
      <c r="B21" s="8">
        <f>Kluppierungsprotokoll!B21</f>
        <v>3.69</v>
      </c>
      <c r="C21" s="8">
        <f>Kluppierungsprotokoll!C21*$B21</f>
        <v>29.52</v>
      </c>
      <c r="D21" s="8">
        <f>Kluppierungsprotokoll!D21*$B21</f>
        <v>18.45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  <c r="Q21" s="8">
        <f>Kluppierungsprotokoll!Q21*$B21</f>
        <v>0</v>
      </c>
      <c r="R21" s="8">
        <f>Kluppierungsprotokoll!R21*$B21</f>
        <v>0</v>
      </c>
      <c r="S21" s="8">
        <f>Kluppierungsprotokoll!S21*$B21</f>
        <v>0</v>
      </c>
    </row>
    <row r="22" spans="1:19" x14ac:dyDescent="0.25">
      <c r="A22" s="8">
        <f>Kluppierungsprotokoll!A22</f>
        <v>62</v>
      </c>
      <c r="B22" s="8">
        <f>Kluppierungsprotokoll!B22</f>
        <v>4.26</v>
      </c>
      <c r="C22" s="8">
        <f>Kluppierungsprotokoll!C22*$B22</f>
        <v>12.78</v>
      </c>
      <c r="D22" s="8">
        <f>Kluppierungsprotokoll!D22*$B22</f>
        <v>34.08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  <c r="Q22" s="8">
        <f>Kluppierungsprotokoll!Q22*$B22</f>
        <v>0</v>
      </c>
      <c r="R22" s="8">
        <f>Kluppierungsprotokoll!R22*$B22</f>
        <v>0</v>
      </c>
      <c r="S22" s="8">
        <f>Kluppierungsprotokoll!S22*$B22</f>
        <v>0</v>
      </c>
    </row>
    <row r="23" spans="1:19" x14ac:dyDescent="0.25">
      <c r="A23" s="8">
        <f>Kluppierungsprotokoll!A23</f>
        <v>66</v>
      </c>
      <c r="B23" s="8">
        <f>Kluppierungsprotokoll!B23</f>
        <v>4.87</v>
      </c>
      <c r="C23" s="8">
        <f>Kluppierungsprotokoll!C23*$B23</f>
        <v>14.61</v>
      </c>
      <c r="D23" s="8">
        <f>Kluppierungsprotokoll!D23*$B23</f>
        <v>24.35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  <c r="Q23" s="8">
        <f>Kluppierungsprotokoll!Q23*$B23</f>
        <v>0</v>
      </c>
      <c r="R23" s="8">
        <f>Kluppierungsprotokoll!R23*$B23</f>
        <v>0</v>
      </c>
      <c r="S23" s="8">
        <f>Kluppierungsprotokoll!S23*$B23</f>
        <v>0</v>
      </c>
    </row>
    <row r="24" spans="1:19" x14ac:dyDescent="0.25">
      <c r="A24" s="8">
        <f>Kluppierungsprotokoll!A24</f>
        <v>70</v>
      </c>
      <c r="B24" s="8">
        <f>Kluppierungsprotokoll!B24</f>
        <v>5.52</v>
      </c>
      <c r="C24" s="8">
        <f>Kluppierungsprotokoll!C24*$B24</f>
        <v>5.52</v>
      </c>
      <c r="D24" s="8">
        <f>Kluppierungsprotokoll!D24*$B24</f>
        <v>5.52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  <c r="Q24" s="8">
        <f>Kluppierungsprotokoll!Q24*$B24</f>
        <v>0</v>
      </c>
      <c r="R24" s="8">
        <f>Kluppierungsprotokoll!R24*$B24</f>
        <v>0</v>
      </c>
      <c r="S24" s="8">
        <f>Kluppierungsprotokoll!S24*$B24</f>
        <v>0</v>
      </c>
    </row>
    <row r="25" spans="1:19" x14ac:dyDescent="0.25">
      <c r="A25" s="8">
        <f>Kluppierungsprotokoll!A25</f>
        <v>74</v>
      </c>
      <c r="B25" s="8">
        <f>Kluppierungsprotokoll!B25</f>
        <v>6.19</v>
      </c>
      <c r="C25" s="8">
        <f>Kluppierungsprotokoll!C25*$B25</f>
        <v>0</v>
      </c>
      <c r="D25" s="8">
        <f>Kluppierungsprotokoll!D25*$B25</f>
        <v>6.19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  <c r="Q25" s="8">
        <f>Kluppierungsprotokoll!Q25*$B25</f>
        <v>0</v>
      </c>
      <c r="R25" s="8">
        <f>Kluppierungsprotokoll!R25*$B25</f>
        <v>0</v>
      </c>
      <c r="S25" s="8">
        <f>Kluppierungsprotokoll!S25*$B25</f>
        <v>0</v>
      </c>
    </row>
    <row r="26" spans="1:19" x14ac:dyDescent="0.25">
      <c r="A26" s="8">
        <f>Kluppierungsprotokoll!A26</f>
        <v>78</v>
      </c>
      <c r="B26" s="8">
        <f>Kluppierungsprotokoll!B26</f>
        <v>6.91</v>
      </c>
      <c r="C26" s="8">
        <f>Kluppierungsprotokoll!C26*$B26</f>
        <v>0</v>
      </c>
      <c r="D26" s="8">
        <f>Kluppierungsprotokoll!D26*$B26</f>
        <v>20.73</v>
      </c>
      <c r="E26" s="8">
        <f>Kluppierungsprotokoll!E26*$B26</f>
        <v>6.91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  <c r="Q26" s="8">
        <f>Kluppierungsprotokoll!Q26*$B26</f>
        <v>0</v>
      </c>
      <c r="R26" s="8">
        <f>Kluppierungsprotokoll!R26*$B26</f>
        <v>0</v>
      </c>
      <c r="S26" s="8">
        <f>Kluppierungsprotokoll!S26*$B26</f>
        <v>0</v>
      </c>
    </row>
    <row r="27" spans="1:19" x14ac:dyDescent="0.25">
      <c r="A27" s="8">
        <f>Kluppierungsprotokoll!A27</f>
        <v>82</v>
      </c>
      <c r="B27" s="8">
        <f>Kluppierungsprotokoll!B27</f>
        <v>7.65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  <c r="Q27" s="8">
        <f>Kluppierungsprotokoll!Q27*$B27</f>
        <v>0</v>
      </c>
      <c r="R27" s="8">
        <f>Kluppierungsprotokoll!R27*$B27</f>
        <v>0</v>
      </c>
      <c r="S27" s="8">
        <f>Kluppierungsprotokoll!S27*$B27</f>
        <v>0</v>
      </c>
    </row>
    <row r="28" spans="1:19" x14ac:dyDescent="0.25">
      <c r="A28" s="8">
        <f>Kluppierungsprotokoll!A28</f>
        <v>86</v>
      </c>
      <c r="B28" s="8">
        <f>Kluppierungsprotokoll!B28</f>
        <v>8.42</v>
      </c>
      <c r="C28" s="8">
        <f>Kluppierungsprotokoll!C28*$B28</f>
        <v>0</v>
      </c>
      <c r="D28" s="8">
        <f>Kluppierungsprotokoll!D28*$B28</f>
        <v>8.42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  <c r="Q28" s="8">
        <f>Kluppierungsprotokoll!Q28*$B28</f>
        <v>0</v>
      </c>
      <c r="R28" s="8">
        <f>Kluppierungsprotokoll!R28*$B28</f>
        <v>0</v>
      </c>
      <c r="S28" s="8">
        <f>Kluppierungsprotokoll!S28*$B28</f>
        <v>0</v>
      </c>
    </row>
    <row r="29" spans="1:19" x14ac:dyDescent="0.25">
      <c r="A29" s="8">
        <f>Kluppierungsprotokoll!A29</f>
        <v>90</v>
      </c>
      <c r="B29" s="8">
        <f>Kluppierungsprotokoll!B29</f>
        <v>9.2200000000000006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  <c r="Q29" s="8">
        <f>Kluppierungsprotokoll!Q29*$B29</f>
        <v>0</v>
      </c>
      <c r="R29" s="8">
        <f>Kluppierungsprotokoll!R29*$B29</f>
        <v>0</v>
      </c>
      <c r="S29" s="8">
        <f>Kluppierungsprotokoll!S29*$B29</f>
        <v>0</v>
      </c>
    </row>
    <row r="30" spans="1:19" x14ac:dyDescent="0.25">
      <c r="A30" s="8">
        <f>Kluppierungsprotokoll!A30</f>
        <v>94</v>
      </c>
      <c r="B30" s="8">
        <f>Kluppierungsprotokoll!B30</f>
        <v>10.050000000000001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  <c r="Q30" s="8">
        <f>Kluppierungsprotokoll!Q30*$B30</f>
        <v>0</v>
      </c>
      <c r="R30" s="8">
        <f>Kluppierungsprotokoll!R30*$B30</f>
        <v>0</v>
      </c>
      <c r="S30" s="8">
        <f>Kluppierungsprotokoll!S30*$B30</f>
        <v>0</v>
      </c>
    </row>
    <row r="31" spans="1:19" x14ac:dyDescent="0.25">
      <c r="A31" s="8">
        <f>Kluppierungsprotokoll!A31</f>
        <v>98</v>
      </c>
      <c r="B31" s="8">
        <f>Kluppierungsprotokoll!B31</f>
        <v>10.91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  <c r="Q31" s="8">
        <f>Kluppierungsprotokoll!Q31*$B31</f>
        <v>0</v>
      </c>
      <c r="R31" s="8">
        <f>Kluppierungsprotokoll!R31*$B31</f>
        <v>0</v>
      </c>
      <c r="S31" s="8">
        <f>Kluppierungsprotokoll!S31*$B31</f>
        <v>0</v>
      </c>
    </row>
    <row r="32" spans="1:19" x14ac:dyDescent="0.25">
      <c r="A32" s="8">
        <f>Kluppierungsprotokoll!A32</f>
        <v>102</v>
      </c>
      <c r="B32" s="8">
        <f>Kluppierungsprotokoll!B32</f>
        <v>11.79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  <c r="Q32" s="8">
        <f>Kluppierungsprotokoll!Q32*$B32</f>
        <v>0</v>
      </c>
      <c r="R32" s="8">
        <f>Kluppierungsprotokoll!R32*$B32</f>
        <v>0</v>
      </c>
      <c r="S32" s="8">
        <f>Kluppierungsprotokoll!S32*$B32</f>
        <v>0</v>
      </c>
    </row>
    <row r="33" spans="1:19" x14ac:dyDescent="0.25">
      <c r="A33" s="8">
        <f>Kluppierungsprotokoll!A33</f>
        <v>106</v>
      </c>
      <c r="B33" s="8">
        <f>Kluppierungsprotokoll!B33</f>
        <v>12.7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  <c r="Q33" s="8">
        <f>Kluppierungsprotokoll!Q33*$B33</f>
        <v>0</v>
      </c>
      <c r="R33" s="8">
        <f>Kluppierungsprotokoll!R33*$B33</f>
        <v>0</v>
      </c>
      <c r="S33" s="8">
        <f>Kluppierungsprotokoll!S33*$B33</f>
        <v>0</v>
      </c>
    </row>
    <row r="34" spans="1:19" x14ac:dyDescent="0.25">
      <c r="A34" s="8">
        <f>Kluppierungsprotokoll!A34</f>
        <v>110</v>
      </c>
      <c r="B34" s="8">
        <f>Kluppierungsprotokoll!B34</f>
        <v>13.62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  <c r="Q34" s="8">
        <f>Kluppierungsprotokoll!Q34*$B34</f>
        <v>0</v>
      </c>
      <c r="R34" s="8">
        <f>Kluppierungsprotokoll!R34*$B34</f>
        <v>0</v>
      </c>
      <c r="S34" s="8">
        <f>Kluppierungsprotokoll!S34*$B34</f>
        <v>0</v>
      </c>
    </row>
    <row r="35" spans="1:19" x14ac:dyDescent="0.25">
      <c r="A35" s="8">
        <f>Kluppierungsprotokoll!A35</f>
        <v>114</v>
      </c>
      <c r="B35" s="8">
        <f>Kluppierungsprotokoll!B35</f>
        <v>14.58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  <c r="Q35" s="8">
        <f>Kluppierungsprotokoll!Q35*$B35</f>
        <v>0</v>
      </c>
      <c r="R35" s="8">
        <f>Kluppierungsprotokoll!R35*$B35</f>
        <v>0</v>
      </c>
      <c r="S35" s="8">
        <f>Kluppierungsprotokoll!S35*$B35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  <c r="Q36" s="8">
        <f>Kluppierungsprotokoll!Q36*$B36</f>
        <v>0</v>
      </c>
      <c r="R36" s="8">
        <f>Kluppierungsprotokoll!R36*$B36</f>
        <v>0</v>
      </c>
      <c r="S36" s="8">
        <f>Kluppierungsprotokoll!S36*$B36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  <c r="Q37" s="8">
        <f>Kluppierungsprotokoll!Q37*$B37</f>
        <v>0</v>
      </c>
      <c r="R37" s="8">
        <f>Kluppierungsprotokoll!R37*$B37</f>
        <v>0</v>
      </c>
      <c r="S37" s="8">
        <f>Kluppierungsprotokoll!S37*$B37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  <c r="Q38" s="8">
        <f>Kluppierungsprotokoll!Q38*$B38</f>
        <v>0</v>
      </c>
      <c r="R38" s="8">
        <f>Kluppierungsprotokoll!R38*$B38</f>
        <v>0</v>
      </c>
      <c r="S38" s="8">
        <f>Kluppierungsprotokoll!S38*$B38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  <c r="Q39" s="8">
        <f>Kluppierungsprotokoll!Q39*$B39</f>
        <v>0</v>
      </c>
      <c r="R39" s="8">
        <f>Kluppierungsprotokoll!R39*$B39</f>
        <v>0</v>
      </c>
      <c r="S39" s="8">
        <f>Kluppierungsprotokoll!S39*$B39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  <c r="Q40" s="8">
        <f>Kluppierungsprotokoll!Q40*$B40</f>
        <v>0</v>
      </c>
      <c r="R40" s="8">
        <f>Kluppierungsprotokoll!R40*$B40</f>
        <v>0</v>
      </c>
      <c r="S40" s="8">
        <f>Kluppierungsprotokoll!S40*$B40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  <c r="Q41" s="8">
        <f>Kluppierungsprotokoll!Q41*$B41</f>
        <v>0</v>
      </c>
      <c r="R41" s="8">
        <f>Kluppierungsprotokoll!R41*$B41</f>
        <v>0</v>
      </c>
      <c r="S41" s="8">
        <f>Kluppierungsprotokoll!S41*$B41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  <c r="Q42" s="8">
        <f>Kluppierungsprotokoll!Q42*$B42</f>
        <v>0</v>
      </c>
      <c r="R42" s="8">
        <f>Kluppierungsprotokoll!R42*$B42</f>
        <v>0</v>
      </c>
      <c r="S42" s="8">
        <f>Kluppierungsprotokoll!S42*$B42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  <c r="Q43" s="8">
        <f>Kluppierungsprotokoll!Q43*$B43</f>
        <v>0</v>
      </c>
      <c r="R43" s="8">
        <f>Kluppierungsprotokoll!R43*$B43</f>
        <v>0</v>
      </c>
      <c r="S43" s="8">
        <f>Kluppierungsprotokoll!S43*$B43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  <c r="Q44" s="8">
        <f>Kluppierungsprotokoll!Q44*$B44</f>
        <v>0</v>
      </c>
      <c r="R44" s="8">
        <f>Kluppierungsprotokoll!R44*$B44</f>
        <v>0</v>
      </c>
      <c r="S44" s="8">
        <f>Kluppierungsprotokoll!S44*$B44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  <c r="Q45" s="8">
        <f>Kluppierungsprotokoll!Q45*$B45</f>
        <v>0</v>
      </c>
      <c r="R45" s="8">
        <f>Kluppierungsprotokoll!R45*$B45</f>
        <v>0</v>
      </c>
      <c r="S45" s="8">
        <f>Kluppierungsprotokoll!S45*$B45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  <c r="Q46" s="8">
        <f>Kluppierungsprotokoll!Q46*$B46</f>
        <v>0</v>
      </c>
      <c r="R46" s="8">
        <f>Kluppierungsprotokoll!R46*$B46</f>
        <v>0</v>
      </c>
      <c r="S46" s="8">
        <f>Kluppierungsprotokoll!S46*$B46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  <c r="Q47" s="8">
        <f>Kluppierungsprotokoll!Q47*$B47</f>
        <v>0</v>
      </c>
      <c r="R47" s="8">
        <f>Kluppierungsprotokoll!R47*$B47</f>
        <v>0</v>
      </c>
      <c r="S47" s="8">
        <f>Kluppierungsprotokoll!S47*$B47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  <c r="Q48" s="8">
        <f>Kluppierungsprotokoll!Q48*$B48</f>
        <v>0</v>
      </c>
      <c r="R48" s="8">
        <f>Kluppierungsprotokoll!R48*$B48</f>
        <v>0</v>
      </c>
      <c r="S48" s="8">
        <f>Kluppierungsprotokoll!S48*$B48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  <c r="Q49" s="8">
        <f>Kluppierungsprotokoll!Q49*$B49</f>
        <v>0</v>
      </c>
      <c r="R49" s="8">
        <f>Kluppierungsprotokoll!R49*$B49</f>
        <v>0</v>
      </c>
      <c r="S49" s="8">
        <f>Kluppierungsprotokoll!S49*$B49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  <c r="Q50" s="8">
        <f>Kluppierungsprotokoll!Q50*$B50</f>
        <v>0</v>
      </c>
      <c r="R50" s="8">
        <f>Kluppierungsprotokoll!R50*$B50</f>
        <v>0</v>
      </c>
      <c r="S50" s="8">
        <f>Kluppierungsprotokoll!S50*$B50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  <c r="Q51" s="9">
        <f>Kluppierungsprotokoll!Q51*$B51</f>
        <v>0</v>
      </c>
      <c r="R51" s="9">
        <f>Kluppierungsprotokoll!R51*$B51</f>
        <v>0</v>
      </c>
      <c r="S51" s="9">
        <f>Kluppierungsprotokoll!S51*$B51</f>
        <v>0</v>
      </c>
    </row>
    <row r="53" spans="1:20" x14ac:dyDescent="0.25">
      <c r="A53" t="s">
        <v>25</v>
      </c>
      <c r="B53" t="s">
        <v>23</v>
      </c>
      <c r="C53">
        <f>SUM(C9:C51)</f>
        <v>158.76000000000002</v>
      </c>
      <c r="D53">
        <f t="shared" ref="D53:S53" si="0">SUM(D9:D51)</f>
        <v>188.71999999999997</v>
      </c>
      <c r="E53">
        <f t="shared" si="0"/>
        <v>6.91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8.35</v>
      </c>
      <c r="J53">
        <f t="shared" si="0"/>
        <v>0</v>
      </c>
      <c r="K53">
        <f t="shared" si="0"/>
        <v>9.59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</v>
      </c>
      <c r="T53">
        <f>SUM(C53:S53)</f>
        <v>372.33000000000004</v>
      </c>
    </row>
    <row r="54" spans="1:20" x14ac:dyDescent="0.25">
      <c r="A54" t="s">
        <v>25</v>
      </c>
      <c r="B54" t="s">
        <v>26</v>
      </c>
      <c r="C54">
        <f>C53/$B$6</f>
        <v>226.80000000000004</v>
      </c>
      <c r="D54">
        <f t="shared" ref="D54:S54" si="1">D53/$B$6</f>
        <v>269.59999999999997</v>
      </c>
      <c r="E54">
        <f t="shared" si="1"/>
        <v>9.8714285714285719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11.928571428571429</v>
      </c>
      <c r="J54">
        <f t="shared" si="1"/>
        <v>0</v>
      </c>
      <c r="K54">
        <f t="shared" si="1"/>
        <v>13.700000000000001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T54">
        <f>SUM(C54:S54)</f>
        <v>531.9</v>
      </c>
    </row>
    <row r="55" spans="1:20" x14ac:dyDescent="0.25">
      <c r="A55" t="s">
        <v>25</v>
      </c>
      <c r="B55" t="s">
        <v>31</v>
      </c>
      <c r="C55">
        <f>C54/$T54</f>
        <v>0.42639593908629453</v>
      </c>
      <c r="D55">
        <f t="shared" ref="D55:S55" si="2">D54/$T54</f>
        <v>0.50686219214137995</v>
      </c>
      <c r="E55">
        <f t="shared" si="2"/>
        <v>1.8558805360835821E-2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2.2426342223296539E-2</v>
      </c>
      <c r="J55">
        <f t="shared" si="2"/>
        <v>0</v>
      </c>
      <c r="K55">
        <f t="shared" si="2"/>
        <v>2.5756721188193273E-2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0</v>
      </c>
      <c r="T55">
        <f>SUM(C55:S55)</f>
        <v>1</v>
      </c>
    </row>
  </sheetData>
  <sheetProtection algorithmName="SHA-512" hashValue="Lm1lkJ+CFbV8e9nIAAmPRb5OYzJ42YDmZXTtrbeOSD8hS7/bfjAtntRu7O2E5D2y73sKjAJg6scZiOZIXx5tIA==" saltValue="yQjCAT90YbOS0jPongF/P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Schmutz Daniel, WEU-AWN-WAV</cp:lastModifiedBy>
  <dcterms:created xsi:type="dcterms:W3CDTF">2022-03-10T11:48:40Z</dcterms:created>
  <dcterms:modified xsi:type="dcterms:W3CDTF">2024-06-07T12:01:14Z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fdd986-87d9-48c6-acda-407b1ab5fef0_Enabled">
    <vt:lpwstr>true</vt:lpwstr>
  </property>
  <property fmtid="{D5CDD505-2E9C-101B-9397-08002B2CF9AE}" pid="3" name="MSIP_Label_74fdd986-87d9-48c6-acda-407b1ab5fef0_SetDate">
    <vt:lpwstr>2024-06-07T12:01:13Z</vt:lpwstr>
  </property>
  <property fmtid="{D5CDD505-2E9C-101B-9397-08002B2CF9AE}" pid="4" name="MSIP_Label_74fdd986-87d9-48c6-acda-407b1ab5fef0_Method">
    <vt:lpwstr>Standard</vt:lpwstr>
  </property>
  <property fmtid="{D5CDD505-2E9C-101B-9397-08002B2CF9AE}" pid="5" name="MSIP_Label_74fdd986-87d9-48c6-acda-407b1ab5fef0_Name">
    <vt:lpwstr>NICHT KLASSIFIZIERT</vt:lpwstr>
  </property>
  <property fmtid="{D5CDD505-2E9C-101B-9397-08002B2CF9AE}" pid="6" name="MSIP_Label_74fdd986-87d9-48c6-acda-407b1ab5fef0_SiteId">
    <vt:lpwstr>cb96f99a-a111-42d7-9f65-e111197ba4bb</vt:lpwstr>
  </property>
  <property fmtid="{D5CDD505-2E9C-101B-9397-08002B2CF9AE}" pid="7" name="MSIP_Label_74fdd986-87d9-48c6-acda-407b1ab5fef0_ActionId">
    <vt:lpwstr>1541f6e1-845c-4936-959a-081ec2296668</vt:lpwstr>
  </property>
  <property fmtid="{D5CDD505-2E9C-101B-9397-08002B2CF9AE}" pid="8" name="MSIP_Label_74fdd986-87d9-48c6-acda-407b1ab5fef0_ContentBits">
    <vt:lpwstr>0</vt:lpwstr>
  </property>
</Properties>
</file>