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ILEX-DC02\Ilex\PLACETTE_VD\Suivi-2024\VD09_023-1_Gryon_Ruvines\2024.10.08_Mise en place\"/>
    </mc:Choice>
  </mc:AlternateContent>
  <xr:revisionPtr revIDLastSave="0" documentId="13_ncr:1_{28A99DC2-903F-428D-8F90-78294220A77E}" xr6:coauthVersionLast="47" xr6:coauthVersionMax="47" xr10:uidLastSave="{00000000-0000-0000-0000-000000000000}"/>
  <bookViews>
    <workbookView xWindow="2310" yWindow="3330" windowWidth="29040" windowHeight="17295" xr2:uid="{00000000-000D-0000-FFFF-FFFF00000000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6" i="5" l="1"/>
  <c r="K36" i="5"/>
  <c r="S36" i="5"/>
  <c r="D36" i="5"/>
  <c r="L36" i="5"/>
  <c r="E36" i="5"/>
  <c r="M36" i="5"/>
  <c r="F36" i="5"/>
  <c r="N36" i="5"/>
  <c r="G36" i="5"/>
  <c r="O36" i="5"/>
  <c r="H36" i="5"/>
  <c r="P36" i="5"/>
  <c r="R36" i="5"/>
  <c r="I36" i="5"/>
  <c r="Q36" i="5"/>
  <c r="J36" i="5"/>
  <c r="G40" i="5"/>
  <c r="O40" i="5"/>
  <c r="H40" i="5"/>
  <c r="P40" i="5"/>
  <c r="I40" i="5"/>
  <c r="Q40" i="5"/>
  <c r="J40" i="5"/>
  <c r="R40" i="5"/>
  <c r="C40" i="5"/>
  <c r="K40" i="5"/>
  <c r="S40" i="5"/>
  <c r="F40" i="5"/>
  <c r="D40" i="5"/>
  <c r="L40" i="5"/>
  <c r="N40" i="5"/>
  <c r="E40" i="5"/>
  <c r="M40" i="5"/>
  <c r="C44" i="5"/>
  <c r="K44" i="5"/>
  <c r="S44" i="5"/>
  <c r="D44" i="5"/>
  <c r="L44" i="5"/>
  <c r="E44" i="5"/>
  <c r="M44" i="5"/>
  <c r="J44" i="5"/>
  <c r="F44" i="5"/>
  <c r="N44" i="5"/>
  <c r="G44" i="5"/>
  <c r="O44" i="5"/>
  <c r="R44" i="5"/>
  <c r="H44" i="5"/>
  <c r="P44" i="5"/>
  <c r="I44" i="5"/>
  <c r="Q44" i="5"/>
  <c r="G48" i="5"/>
  <c r="O48" i="5"/>
  <c r="H48" i="5"/>
  <c r="P48" i="5"/>
  <c r="I48" i="5"/>
  <c r="Q48" i="5"/>
  <c r="F48" i="5"/>
  <c r="J48" i="5"/>
  <c r="R48" i="5"/>
  <c r="C48" i="5"/>
  <c r="K48" i="5"/>
  <c r="S48" i="5"/>
  <c r="D48" i="5"/>
  <c r="L48" i="5"/>
  <c r="E48" i="5"/>
  <c r="M48" i="5"/>
  <c r="N48" i="5"/>
  <c r="C36" i="6"/>
  <c r="K36" i="6"/>
  <c r="S36" i="6"/>
  <c r="H36" i="6"/>
  <c r="D36" i="6"/>
  <c r="L36" i="6"/>
  <c r="N36" i="6"/>
  <c r="O36" i="6"/>
  <c r="I36" i="6"/>
  <c r="E36" i="6"/>
  <c r="M36" i="6"/>
  <c r="F36" i="6"/>
  <c r="G36" i="6"/>
  <c r="P36" i="6"/>
  <c r="Q36" i="6"/>
  <c r="J36" i="6"/>
  <c r="R36" i="6"/>
  <c r="G40" i="6"/>
  <c r="O40" i="6"/>
  <c r="L40" i="6"/>
  <c r="H40" i="6"/>
  <c r="P40" i="6"/>
  <c r="J40" i="6"/>
  <c r="C40" i="6"/>
  <c r="S40" i="6"/>
  <c r="D40" i="6"/>
  <c r="I40" i="6"/>
  <c r="Q40" i="6"/>
  <c r="R40" i="6"/>
  <c r="K40" i="6"/>
  <c r="E40" i="6"/>
  <c r="M40" i="6"/>
  <c r="F40" i="6"/>
  <c r="N40" i="6"/>
  <c r="C44" i="6"/>
  <c r="K44" i="6"/>
  <c r="S44" i="6"/>
  <c r="H44" i="6"/>
  <c r="D44" i="6"/>
  <c r="L44" i="6"/>
  <c r="N44" i="6"/>
  <c r="G44" i="6"/>
  <c r="O44" i="6"/>
  <c r="P44" i="6"/>
  <c r="E44" i="6"/>
  <c r="M44" i="6"/>
  <c r="F44" i="6"/>
  <c r="I44" i="6"/>
  <c r="J44" i="6"/>
  <c r="Q44" i="6"/>
  <c r="R44" i="6"/>
  <c r="G48" i="6"/>
  <c r="O48" i="6"/>
  <c r="S48" i="6"/>
  <c r="H48" i="6"/>
  <c r="P48" i="6"/>
  <c r="R48" i="6"/>
  <c r="C48" i="6"/>
  <c r="D48" i="6"/>
  <c r="I48" i="6"/>
  <c r="Q48" i="6"/>
  <c r="J48" i="6"/>
  <c r="K48" i="6"/>
  <c r="L48" i="6"/>
  <c r="E48" i="6"/>
  <c r="N48" i="6"/>
  <c r="F48" i="6"/>
  <c r="M48" i="6"/>
  <c r="J37" i="5"/>
  <c r="R37" i="5"/>
  <c r="C37" i="5"/>
  <c r="K37" i="5"/>
  <c r="S37" i="5"/>
  <c r="D37" i="5"/>
  <c r="L37" i="5"/>
  <c r="E37" i="5"/>
  <c r="M37" i="5"/>
  <c r="F37" i="5"/>
  <c r="N37" i="5"/>
  <c r="I37" i="5"/>
  <c r="G37" i="5"/>
  <c r="O37" i="5"/>
  <c r="H37" i="5"/>
  <c r="P37" i="5"/>
  <c r="Q37" i="5"/>
  <c r="F41" i="5"/>
  <c r="N41" i="5"/>
  <c r="G41" i="5"/>
  <c r="O41" i="5"/>
  <c r="H41" i="5"/>
  <c r="P41" i="5"/>
  <c r="I41" i="5"/>
  <c r="Q41" i="5"/>
  <c r="J41" i="5"/>
  <c r="R41" i="5"/>
  <c r="E41" i="5"/>
  <c r="C41" i="5"/>
  <c r="K41" i="5"/>
  <c r="S41" i="5"/>
  <c r="D41" i="5"/>
  <c r="L41" i="5"/>
  <c r="M41" i="5"/>
  <c r="J45" i="5"/>
  <c r="R45" i="5"/>
  <c r="C45" i="5"/>
  <c r="K45" i="5"/>
  <c r="S45" i="5"/>
  <c r="D45" i="5"/>
  <c r="L45" i="5"/>
  <c r="E45" i="5"/>
  <c r="M45" i="5"/>
  <c r="F45" i="5"/>
  <c r="N45" i="5"/>
  <c r="G45" i="5"/>
  <c r="O45" i="5"/>
  <c r="Q45" i="5"/>
  <c r="H45" i="5"/>
  <c r="P45" i="5"/>
  <c r="I45" i="5"/>
  <c r="F49" i="5"/>
  <c r="N49" i="5"/>
  <c r="G49" i="5"/>
  <c r="O49" i="5"/>
  <c r="H49" i="5"/>
  <c r="P49" i="5"/>
  <c r="I49" i="5"/>
  <c r="Q49" i="5"/>
  <c r="J49" i="5"/>
  <c r="R49" i="5"/>
  <c r="E49" i="5"/>
  <c r="C49" i="5"/>
  <c r="K49" i="5"/>
  <c r="S49" i="5"/>
  <c r="M49" i="5"/>
  <c r="D49" i="5"/>
  <c r="L49" i="5"/>
  <c r="J37" i="6"/>
  <c r="R37" i="6"/>
  <c r="H37" i="6"/>
  <c r="C37" i="6"/>
  <c r="K37" i="6"/>
  <c r="S37" i="6"/>
  <c r="E37" i="6"/>
  <c r="G37" i="6"/>
  <c r="P37" i="6"/>
  <c r="D37" i="6"/>
  <c r="L37" i="6"/>
  <c r="M37" i="6"/>
  <c r="F37" i="6"/>
  <c r="N37" i="6"/>
  <c r="O37" i="6"/>
  <c r="I37" i="6"/>
  <c r="Q37" i="6"/>
  <c r="F41" i="6"/>
  <c r="N41" i="6"/>
  <c r="D41" i="6"/>
  <c r="G41" i="6"/>
  <c r="O41" i="6"/>
  <c r="I41" i="6"/>
  <c r="R41" i="6"/>
  <c r="K41" i="6"/>
  <c r="H41" i="6"/>
  <c r="P41" i="6"/>
  <c r="Q41" i="6"/>
  <c r="J41" i="6"/>
  <c r="C41" i="6"/>
  <c r="S41" i="6"/>
  <c r="M41" i="6"/>
  <c r="E41" i="6"/>
  <c r="L41" i="6"/>
  <c r="J45" i="6"/>
  <c r="R45" i="6"/>
  <c r="O45" i="6"/>
  <c r="C45" i="6"/>
  <c r="K45" i="6"/>
  <c r="S45" i="6"/>
  <c r="E45" i="6"/>
  <c r="N45" i="6"/>
  <c r="D45" i="6"/>
  <c r="L45" i="6"/>
  <c r="M45" i="6"/>
  <c r="F45" i="6"/>
  <c r="G45" i="6"/>
  <c r="I45" i="6"/>
  <c r="H45" i="6"/>
  <c r="P45" i="6"/>
  <c r="Q45" i="6"/>
  <c r="F49" i="6"/>
  <c r="N49" i="6"/>
  <c r="K49" i="6"/>
  <c r="G49" i="6"/>
  <c r="O49" i="6"/>
  <c r="Q49" i="6"/>
  <c r="J49" i="6"/>
  <c r="C49" i="6"/>
  <c r="H49" i="6"/>
  <c r="P49" i="6"/>
  <c r="I49" i="6"/>
  <c r="R49" i="6"/>
  <c r="S49" i="6"/>
  <c r="D49" i="6"/>
  <c r="L49" i="6"/>
  <c r="M49" i="6"/>
  <c r="E49" i="6"/>
  <c r="I38" i="5"/>
  <c r="Q38" i="5"/>
  <c r="J38" i="5"/>
  <c r="R38" i="5"/>
  <c r="C38" i="5"/>
  <c r="K38" i="5"/>
  <c r="S38" i="5"/>
  <c r="H38" i="5"/>
  <c r="D38" i="5"/>
  <c r="L38" i="5"/>
  <c r="E38" i="5"/>
  <c r="M38" i="5"/>
  <c r="F38" i="5"/>
  <c r="N38" i="5"/>
  <c r="P38" i="5"/>
  <c r="G38" i="5"/>
  <c r="O38" i="5"/>
  <c r="E42" i="5"/>
  <c r="M42" i="5"/>
  <c r="F42" i="5"/>
  <c r="N42" i="5"/>
  <c r="G42" i="5"/>
  <c r="O42" i="5"/>
  <c r="L42" i="5"/>
  <c r="H42" i="5"/>
  <c r="P42" i="5"/>
  <c r="I42" i="5"/>
  <c r="Q42" i="5"/>
  <c r="J42" i="5"/>
  <c r="R42" i="5"/>
  <c r="D42" i="5"/>
  <c r="C42" i="5"/>
  <c r="K42" i="5"/>
  <c r="S42" i="5"/>
  <c r="I46" i="5"/>
  <c r="Q46" i="5"/>
  <c r="J46" i="5"/>
  <c r="R46" i="5"/>
  <c r="C46" i="5"/>
  <c r="K46" i="5"/>
  <c r="S46" i="5"/>
  <c r="D46" i="5"/>
  <c r="L46" i="5"/>
  <c r="E46" i="5"/>
  <c r="M46" i="5"/>
  <c r="H46" i="5"/>
  <c r="F46" i="5"/>
  <c r="N46" i="5"/>
  <c r="G46" i="5"/>
  <c r="O46" i="5"/>
  <c r="P46" i="5"/>
  <c r="E50" i="5"/>
  <c r="M50" i="5"/>
  <c r="F50" i="5"/>
  <c r="N50" i="5"/>
  <c r="G50" i="5"/>
  <c r="O50" i="5"/>
  <c r="D50" i="5"/>
  <c r="H50" i="5"/>
  <c r="P50" i="5"/>
  <c r="I50" i="5"/>
  <c r="Q50" i="5"/>
  <c r="J50" i="5"/>
  <c r="R50" i="5"/>
  <c r="C50" i="5"/>
  <c r="K50" i="5"/>
  <c r="S50" i="5"/>
  <c r="L50" i="5"/>
  <c r="I38" i="6"/>
  <c r="Q38" i="6"/>
  <c r="N38" i="6"/>
  <c r="G38" i="6"/>
  <c r="J38" i="6"/>
  <c r="R38" i="6"/>
  <c r="D38" i="6"/>
  <c r="L38" i="6"/>
  <c r="E38" i="6"/>
  <c r="F38" i="6"/>
  <c r="C38" i="6"/>
  <c r="K38" i="6"/>
  <c r="S38" i="6"/>
  <c r="M38" i="6"/>
  <c r="O38" i="6"/>
  <c r="P38" i="6"/>
  <c r="H38" i="6"/>
  <c r="E42" i="6"/>
  <c r="M42" i="6"/>
  <c r="J42" i="6"/>
  <c r="F42" i="6"/>
  <c r="N42" i="6"/>
  <c r="H42" i="6"/>
  <c r="I42" i="6"/>
  <c r="R42" i="6"/>
  <c r="G42" i="6"/>
  <c r="O42" i="6"/>
  <c r="P42" i="6"/>
  <c r="Q42" i="6"/>
  <c r="K42" i="6"/>
  <c r="L42" i="6"/>
  <c r="C42" i="6"/>
  <c r="S42" i="6"/>
  <c r="D42" i="6"/>
  <c r="I46" i="6"/>
  <c r="Q46" i="6"/>
  <c r="J46" i="6"/>
  <c r="R46" i="6"/>
  <c r="D46" i="6"/>
  <c r="L46" i="6"/>
  <c r="E46" i="6"/>
  <c r="F46" i="6"/>
  <c r="C46" i="6"/>
  <c r="K46" i="6"/>
  <c r="S46" i="6"/>
  <c r="M46" i="6"/>
  <c r="N46" i="6"/>
  <c r="G46" i="6"/>
  <c r="H46" i="6"/>
  <c r="O46" i="6"/>
  <c r="P46" i="6"/>
  <c r="E50" i="6"/>
  <c r="M50" i="6"/>
  <c r="Q50" i="6"/>
  <c r="R50" i="6"/>
  <c r="F50" i="6"/>
  <c r="N50" i="6"/>
  <c r="P50" i="6"/>
  <c r="I50" i="6"/>
  <c r="J50" i="6"/>
  <c r="G50" i="6"/>
  <c r="O50" i="6"/>
  <c r="H50" i="6"/>
  <c r="C50" i="6"/>
  <c r="D50" i="6"/>
  <c r="K50" i="6"/>
  <c r="L50" i="6"/>
  <c r="S50" i="6"/>
  <c r="H39" i="5"/>
  <c r="P39" i="5"/>
  <c r="I39" i="5"/>
  <c r="Q39" i="5"/>
  <c r="J39" i="5"/>
  <c r="R39" i="5"/>
  <c r="C39" i="5"/>
  <c r="K39" i="5"/>
  <c r="S39" i="5"/>
  <c r="D39" i="5"/>
  <c r="L39" i="5"/>
  <c r="G39" i="5"/>
  <c r="E39" i="5"/>
  <c r="M39" i="5"/>
  <c r="F39" i="5"/>
  <c r="N39" i="5"/>
  <c r="O39" i="5"/>
  <c r="D43" i="5"/>
  <c r="L43" i="5"/>
  <c r="E43" i="5"/>
  <c r="M43" i="5"/>
  <c r="F43" i="5"/>
  <c r="N43" i="5"/>
  <c r="G43" i="5"/>
  <c r="O43" i="5"/>
  <c r="H43" i="5"/>
  <c r="P43" i="5"/>
  <c r="C43" i="5"/>
  <c r="I43" i="5"/>
  <c r="Q43" i="5"/>
  <c r="S43" i="5"/>
  <c r="J43" i="5"/>
  <c r="R43" i="5"/>
  <c r="K43" i="5"/>
  <c r="H47" i="5"/>
  <c r="P47" i="5"/>
  <c r="I47" i="5"/>
  <c r="Q47" i="5"/>
  <c r="J47" i="5"/>
  <c r="R47" i="5"/>
  <c r="C47" i="5"/>
  <c r="K47" i="5"/>
  <c r="S47" i="5"/>
  <c r="D47" i="5"/>
  <c r="L47" i="5"/>
  <c r="O47" i="5"/>
  <c r="E47" i="5"/>
  <c r="M47" i="5"/>
  <c r="G47" i="5"/>
  <c r="F47" i="5"/>
  <c r="N47" i="5"/>
  <c r="D51" i="5"/>
  <c r="L51" i="5"/>
  <c r="E51" i="5"/>
  <c r="M51" i="5"/>
  <c r="F51" i="5"/>
  <c r="N51" i="5"/>
  <c r="G51" i="5"/>
  <c r="O51" i="5"/>
  <c r="H51" i="5"/>
  <c r="P51" i="5"/>
  <c r="C51" i="5"/>
  <c r="K51" i="5"/>
  <c r="I51" i="5"/>
  <c r="Q51" i="5"/>
  <c r="J51" i="5"/>
  <c r="R51" i="5"/>
  <c r="S51" i="5"/>
  <c r="H39" i="6"/>
  <c r="P39" i="6"/>
  <c r="N39" i="6"/>
  <c r="I39" i="6"/>
  <c r="Q39" i="6"/>
  <c r="M39" i="6"/>
  <c r="J39" i="6"/>
  <c r="R39" i="6"/>
  <c r="C39" i="6"/>
  <c r="K39" i="6"/>
  <c r="S39" i="6"/>
  <c r="D39" i="6"/>
  <c r="L39" i="6"/>
  <c r="E39" i="6"/>
  <c r="O39" i="6"/>
  <c r="F39" i="6"/>
  <c r="G39" i="6"/>
  <c r="D43" i="6"/>
  <c r="L43" i="6"/>
  <c r="E43" i="6"/>
  <c r="M43" i="6"/>
  <c r="G43" i="6"/>
  <c r="O43" i="6"/>
  <c r="H43" i="6"/>
  <c r="Q43" i="6"/>
  <c r="F43" i="6"/>
  <c r="N43" i="6"/>
  <c r="P43" i="6"/>
  <c r="I43" i="6"/>
  <c r="S43" i="6"/>
  <c r="R43" i="6"/>
  <c r="C43" i="6"/>
  <c r="J43" i="6"/>
  <c r="K43" i="6"/>
  <c r="H47" i="6"/>
  <c r="P47" i="6"/>
  <c r="M47" i="6"/>
  <c r="I47" i="6"/>
  <c r="Q47" i="6"/>
  <c r="K47" i="6"/>
  <c r="S47" i="6"/>
  <c r="D47" i="6"/>
  <c r="E47" i="6"/>
  <c r="J47" i="6"/>
  <c r="R47" i="6"/>
  <c r="C47" i="6"/>
  <c r="L47" i="6"/>
  <c r="F47" i="6"/>
  <c r="O47" i="6"/>
  <c r="G47" i="6"/>
  <c r="N47" i="6"/>
  <c r="D51" i="6"/>
  <c r="L51" i="6"/>
  <c r="E51" i="6"/>
  <c r="M51" i="6"/>
  <c r="O51" i="6"/>
  <c r="H51" i="6"/>
  <c r="I51" i="6"/>
  <c r="F51" i="6"/>
  <c r="N51" i="6"/>
  <c r="G51" i="6"/>
  <c r="P51" i="6"/>
  <c r="Q51" i="6"/>
  <c r="R51" i="6"/>
  <c r="S51" i="6"/>
  <c r="C51" i="6"/>
  <c r="J51" i="6"/>
  <c r="K51" i="6"/>
  <c r="N34" i="6"/>
  <c r="C34" i="6"/>
  <c r="O34" i="6"/>
  <c r="D34" i="6"/>
  <c r="P34" i="6"/>
  <c r="E34" i="6"/>
  <c r="Q34" i="6"/>
  <c r="F34" i="6"/>
  <c r="R34" i="6"/>
  <c r="G34" i="6"/>
  <c r="S34" i="6"/>
  <c r="H34" i="6"/>
  <c r="I34" i="6"/>
  <c r="J34" i="6"/>
  <c r="K34" i="6"/>
  <c r="L34" i="6"/>
  <c r="M34" i="6"/>
  <c r="E32" i="5"/>
  <c r="Q32" i="5"/>
  <c r="F32" i="5"/>
  <c r="R32" i="5"/>
  <c r="G32" i="5"/>
  <c r="S32" i="5"/>
  <c r="N32" i="5"/>
  <c r="P32" i="5"/>
  <c r="O32" i="5"/>
  <c r="H32" i="5"/>
  <c r="I32" i="5"/>
  <c r="J32" i="5"/>
  <c r="K32" i="5"/>
  <c r="L32" i="5"/>
  <c r="M32" i="5"/>
  <c r="D32" i="5"/>
  <c r="C32" i="5"/>
  <c r="J30" i="6"/>
  <c r="K30" i="6"/>
  <c r="L30" i="6"/>
  <c r="M30" i="6"/>
  <c r="N30" i="6"/>
  <c r="C30" i="6"/>
  <c r="O30" i="6"/>
  <c r="D30" i="6"/>
  <c r="P30" i="6"/>
  <c r="E30" i="6"/>
  <c r="Q30" i="6"/>
  <c r="F30" i="6"/>
  <c r="R30" i="6"/>
  <c r="G30" i="6"/>
  <c r="S30" i="6"/>
  <c r="H30" i="6"/>
  <c r="I30" i="6"/>
  <c r="L33" i="5"/>
  <c r="M33" i="5"/>
  <c r="N33" i="5"/>
  <c r="D33" i="5"/>
  <c r="P33" i="5"/>
  <c r="H33" i="5"/>
  <c r="C33" i="5"/>
  <c r="O33" i="5"/>
  <c r="E33" i="5"/>
  <c r="Q33" i="5"/>
  <c r="F33" i="5"/>
  <c r="R33" i="5"/>
  <c r="S33" i="5"/>
  <c r="I33" i="5"/>
  <c r="G33" i="5"/>
  <c r="J33" i="5"/>
  <c r="K33" i="5"/>
  <c r="E31" i="6"/>
  <c r="Q31" i="6"/>
  <c r="F31" i="6"/>
  <c r="R31" i="6"/>
  <c r="G31" i="6"/>
  <c r="S31" i="6"/>
  <c r="H31" i="6"/>
  <c r="I31" i="6"/>
  <c r="J31" i="6"/>
  <c r="K31" i="6"/>
  <c r="L31" i="6"/>
  <c r="M31" i="6"/>
  <c r="N31" i="6"/>
  <c r="C31" i="6"/>
  <c r="O31" i="6"/>
  <c r="D31" i="6"/>
  <c r="P31" i="6"/>
  <c r="C30" i="5"/>
  <c r="O30" i="5"/>
  <c r="D30" i="5"/>
  <c r="P30" i="5"/>
  <c r="E30" i="5"/>
  <c r="Q30" i="5"/>
  <c r="G30" i="5"/>
  <c r="S30" i="5"/>
  <c r="J30" i="5"/>
  <c r="F30" i="5"/>
  <c r="R30" i="5"/>
  <c r="I30" i="5"/>
  <c r="H30" i="5"/>
  <c r="K30" i="5"/>
  <c r="L30" i="5"/>
  <c r="N30" i="5"/>
  <c r="M30" i="5"/>
  <c r="G34" i="5"/>
  <c r="S34" i="5"/>
  <c r="H34" i="5"/>
  <c r="I34" i="5"/>
  <c r="M34" i="5"/>
  <c r="N34" i="5"/>
  <c r="Q34" i="5"/>
  <c r="K34" i="5"/>
  <c r="O34" i="5"/>
  <c r="J34" i="5"/>
  <c r="L34" i="5"/>
  <c r="C34" i="5"/>
  <c r="E34" i="5"/>
  <c r="F34" i="5"/>
  <c r="P34" i="5"/>
  <c r="R34" i="5"/>
  <c r="D34" i="5"/>
  <c r="L32" i="6"/>
  <c r="M32" i="6"/>
  <c r="N32" i="6"/>
  <c r="C32" i="6"/>
  <c r="O32" i="6"/>
  <c r="D32" i="6"/>
  <c r="P32" i="6"/>
  <c r="E32" i="6"/>
  <c r="Q32" i="6"/>
  <c r="F32" i="6"/>
  <c r="R32" i="6"/>
  <c r="G32" i="6"/>
  <c r="S32" i="6"/>
  <c r="H32" i="6"/>
  <c r="I32" i="6"/>
  <c r="J32" i="6"/>
  <c r="K32" i="6"/>
  <c r="J31" i="5"/>
  <c r="K31" i="5"/>
  <c r="L31" i="5"/>
  <c r="N31" i="5"/>
  <c r="O31" i="5"/>
  <c r="P31" i="5"/>
  <c r="F31" i="5"/>
  <c r="M31" i="5"/>
  <c r="C31" i="5"/>
  <c r="Q31" i="5"/>
  <c r="R31" i="5"/>
  <c r="S31" i="5"/>
  <c r="I31" i="5"/>
  <c r="D31" i="5"/>
  <c r="E31" i="5"/>
  <c r="G31" i="5"/>
  <c r="H31" i="5"/>
  <c r="N35" i="5"/>
  <c r="C35" i="5"/>
  <c r="O35" i="5"/>
  <c r="D35" i="5"/>
  <c r="P35" i="5"/>
  <c r="F35" i="5"/>
  <c r="R35" i="5"/>
  <c r="S35" i="5"/>
  <c r="K35" i="5"/>
  <c r="E35" i="5"/>
  <c r="Q35" i="5"/>
  <c r="G35" i="5"/>
  <c r="H35" i="5"/>
  <c r="I35" i="5"/>
  <c r="L35" i="5"/>
  <c r="M35" i="5"/>
  <c r="J35" i="5"/>
  <c r="G33" i="6"/>
  <c r="S33" i="6"/>
  <c r="H33" i="6"/>
  <c r="I33" i="6"/>
  <c r="J33" i="6"/>
  <c r="K33" i="6"/>
  <c r="L33" i="6"/>
  <c r="M33" i="6"/>
  <c r="N33" i="6"/>
  <c r="C33" i="6"/>
  <c r="O33" i="6"/>
  <c r="D33" i="6"/>
  <c r="P33" i="6"/>
  <c r="E33" i="6"/>
  <c r="Q33" i="6"/>
  <c r="F33" i="6"/>
  <c r="R33" i="6"/>
  <c r="I35" i="6"/>
  <c r="J35" i="6"/>
  <c r="K35" i="6"/>
  <c r="L35" i="6"/>
  <c r="M35" i="6"/>
  <c r="N35" i="6"/>
  <c r="C35" i="6"/>
  <c r="O35" i="6"/>
  <c r="D35" i="6"/>
  <c r="P35" i="6"/>
  <c r="E35" i="6"/>
  <c r="Q35" i="6"/>
  <c r="F35" i="6"/>
  <c r="R35" i="6"/>
  <c r="G35" i="6"/>
  <c r="H35" i="6"/>
  <c r="S35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<sst xmlns="http://schemas.openxmlformats.org/spreadsheetml/2006/main" count="155" uniqueCount="56">
  <si>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</si>
  <si>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</si>
  <si>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</si>
  <si>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</si>
  <si>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</si>
  <si>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</si>
  <si>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</si>
  <si>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</si>
  <si>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</si>
  <si>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</si>
  <si>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</si>
  <si>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</si>
  <si>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</si>
  <si>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</si>
  <si>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</si>
  <si>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</si>
  <si>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</si>
  <si>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</si>
  <si>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</si>
  <si>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</si>
  <si>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</si>
  <si>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</si>
  <si>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</si>
  <si>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</si>
  <si>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</si>
  <si>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</si>
  <si>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</si>
  <si>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</si>
  <si>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</si>
  <si>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</si>
  <si>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</si>
  <si>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</si>
  <si>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</si>
  <si>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</si>
  <si>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</si>
  <si>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</si>
  <si>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</si>
  <si>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</si>
  <si>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</si>
  <si>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</si>
  <si>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</si>
  <si>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</si>
  <si>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</si>
  <si>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</si>
  <si>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</si>
  <si>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</si>
  <si>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</si>
  <si>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</si>
  <si>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</si>
  <si>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</si>
  <si>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</si>
  <si>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</si>
  <si>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</si>
  <si>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</si>
  <si>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VD09 - Ruvine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</si>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</sst>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workbookViewId="0">
      <selection activeCell="B6" sqref="B6"/>
    </sheetView>
  </sheetViews>
  <sheetFormatPr baseColWidth="10" defaultColWidth="11" defaultRowHeight="15.75" x14ac:dyDescent="0.25"/>
  <cols>
    <col min="1" max="1" width="18.75" style="12" customWidth="1"/>
    <col min="2" max="2" width="12.5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45573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0.4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>
        <v>11</v>
      </c>
      <c r="D10" s="8">
        <v>2</v>
      </c>
      <c r="E10" s="8"/>
      <c r="F10" s="8"/>
      <c r="G10" s="8"/>
      <c r="H10" s="8"/>
      <c r="I10" s="8"/>
      <c r="J10" s="8"/>
      <c r="K10" s="8">
        <v>3</v>
      </c>
      <c r="L10" s="8"/>
      <c r="M10" s="8"/>
      <c r="N10" s="8"/>
      <c r="O10" s="8"/>
      <c r="P10" s="8"/>
      <c r="Q10" s="8"/>
      <c r="R10" s="8"/>
      <c r="S10" s="8">
        <v>7</v>
      </c>
    </row>
    <row r="11" spans="1:19" x14ac:dyDescent="0.25">
      <c r="A11" s="8">
        <v>18</v>
      </c>
      <c r="B11" s="8">
        <v>0.18</v>
      </c>
      <c r="C11" s="8">
        <v>18</v>
      </c>
      <c r="D11" s="8">
        <v>2</v>
      </c>
      <c r="E11" s="8"/>
      <c r="F11" s="8"/>
      <c r="G11" s="8"/>
      <c r="H11" s="8"/>
      <c r="I11" s="8"/>
      <c r="J11" s="8"/>
      <c r="K11" s="8">
        <v>14</v>
      </c>
      <c r="L11" s="8"/>
      <c r="M11" s="8"/>
      <c r="N11" s="8"/>
      <c r="O11" s="8"/>
      <c r="P11" s="8"/>
      <c r="Q11" s="8"/>
      <c r="R11" s="8"/>
      <c r="S11" s="8">
        <v>7</v>
      </c>
    </row>
    <row r="12" spans="1:19" x14ac:dyDescent="0.25">
      <c r="A12" s="8">
        <v>22</v>
      </c>
      <c r="B12" s="8">
        <v>0.28999999999999998</v>
      </c>
      <c r="C12" s="8">
        <v>10</v>
      </c>
      <c r="D12" s="8"/>
      <c r="E12" s="8"/>
      <c r="F12" s="8"/>
      <c r="G12" s="8"/>
      <c r="H12" s="8"/>
      <c r="I12" s="8"/>
      <c r="J12" s="8"/>
      <c r="K12" s="8">
        <v>7</v>
      </c>
      <c r="L12" s="8"/>
      <c r="M12" s="8"/>
      <c r="N12" s="8"/>
      <c r="O12" s="8"/>
      <c r="P12" s="8"/>
      <c r="Q12" s="8"/>
      <c r="R12" s="8"/>
      <c r="S12" s="8">
        <v>2</v>
      </c>
    </row>
    <row r="13" spans="1:19" x14ac:dyDescent="0.25">
      <c r="A13" s="8">
        <v>26</v>
      </c>
      <c r="B13" s="8">
        <v>0.46</v>
      </c>
      <c r="C13" s="8">
        <v>9</v>
      </c>
      <c r="D13" s="8">
        <v>1</v>
      </c>
      <c r="E13" s="8"/>
      <c r="F13" s="8"/>
      <c r="G13" s="8"/>
      <c r="H13" s="8"/>
      <c r="I13" s="8"/>
      <c r="J13" s="8"/>
      <c r="K13" s="8">
        <v>4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8">
        <v>0.67</v>
      </c>
      <c r="C14" s="8">
        <v>6</v>
      </c>
      <c r="D14" s="8">
        <v>1</v>
      </c>
      <c r="E14" s="8"/>
      <c r="F14" s="8"/>
      <c r="G14" s="8"/>
      <c r="H14" s="8"/>
      <c r="I14" s="8"/>
      <c r="J14" s="8"/>
      <c r="K14" s="8">
        <v>3</v>
      </c>
      <c r="L14" s="8"/>
      <c r="M14" s="8"/>
      <c r="N14" s="8"/>
      <c r="O14" s="8"/>
      <c r="P14" s="8"/>
      <c r="Q14" s="8"/>
      <c r="R14" s="8"/>
      <c r="S14" s="8">
        <v>1</v>
      </c>
    </row>
    <row r="15" spans="1:19" x14ac:dyDescent="0.25">
      <c r="A15" s="8">
        <v>34</v>
      </c>
      <c r="B15" s="8">
        <v>0.92</v>
      </c>
      <c r="C15" s="8">
        <v>10</v>
      </c>
      <c r="D15" s="8">
        <v>1</v>
      </c>
      <c r="E15" s="8"/>
      <c r="F15" s="8"/>
      <c r="G15" s="8"/>
      <c r="H15" s="8"/>
      <c r="I15" s="8"/>
      <c r="J15" s="8"/>
      <c r="K15" s="8">
        <v>3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10</v>
      </c>
      <c r="D16" s="8">
        <v>3</v>
      </c>
      <c r="E16" s="8"/>
      <c r="F16" s="8"/>
      <c r="G16" s="8"/>
      <c r="H16" s="8"/>
      <c r="I16" s="8"/>
      <c r="J16" s="8"/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1</v>
      </c>
      <c r="D17" s="8"/>
      <c r="E17" s="8"/>
      <c r="F17" s="8"/>
      <c r="G17" s="8"/>
      <c r="H17" s="8"/>
      <c r="I17" s="8"/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3</v>
      </c>
      <c r="D18" s="8"/>
      <c r="E18" s="8"/>
      <c r="F18" s="8"/>
      <c r="G18" s="8"/>
      <c r="H18" s="8"/>
      <c r="I18" s="8"/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/>
      <c r="K22" s="8">
        <v>1</v>
      </c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>
        <v>1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81</v>
      </c>
      <c r="D54" s="12">
        <f t="shared" ref="D54:S54" si="0">SUM(D9:D51)</f>
        <v>10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39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18</v>
      </c>
      <c r="T54" s="13">
        <f>SUM(C54:S54)</f>
        <v>148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202.5</v>
      </c>
      <c r="D55" s="20">
        <f t="shared" ref="D55:S55" si="3">ROUND(D54/$B$6, 1)</f>
        <v>25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97.5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45</v>
      </c>
      <c r="T55" s="21">
        <f>ROUND(SUM(C55:S55),0)</f>
        <v>370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5.74</v>
      </c>
      <c r="D56" s="22">
        <f>ROUND('Calcul surface terriere'!D53, 2)</f>
        <v>0.64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</v>
      </c>
      <c r="J56" s="22">
        <f>ROUND('Calcul surface terriere'!J53, 2)</f>
        <v>0</v>
      </c>
      <c r="K56" s="22">
        <f>ROUND('Calcul surface terriere'!K53, 2)</f>
        <v>2.2000000000000002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0.49</v>
      </c>
      <c r="T56" s="23">
        <f>ROUND('Calcul surface terriere'!T53,1)</f>
        <v>9.1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14.36</v>
      </c>
      <c r="D57" s="22">
        <f>ROUND('Calcul surface terriere'!D54, 2)</f>
        <v>1.59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</v>
      </c>
      <c r="J57" s="22">
        <f>ROUND('Calcul surface terriere'!J54, 2)</f>
        <v>0</v>
      </c>
      <c r="K57" s="22">
        <f>ROUND('Calcul surface terriere'!K54, 2)</f>
        <v>5.5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1.21</v>
      </c>
      <c r="T57" s="23">
        <f>ROUND('Calcul surface terriere'!T54, 1)</f>
        <v>22.7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63</v>
      </c>
      <c r="D58" s="24">
        <f>ROUND(100 * 'Calcul surface terriere'!D55,0)</f>
        <v>7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0</v>
      </c>
      <c r="K58" s="24">
        <f>ROUND(100 * 'Calcul surface terriere'!K55,0)</f>
        <v>24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5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59.3</v>
      </c>
      <c r="D59" s="26">
        <f>ROUND('Calcul volume sur pied'!D53, 1)</f>
        <v>6.3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</v>
      </c>
      <c r="J59" s="26">
        <f>ROUND('Calcul volume sur pied'!J53, 1)</f>
        <v>0</v>
      </c>
      <c r="K59" s="26">
        <f>ROUND('Calcul volume sur pied'!K53, 1)</f>
        <v>21.2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3.8</v>
      </c>
      <c r="T59" s="27">
        <f>ROUND('Calcul volume sur pied'!T53, 0)</f>
        <v>91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148.19999999999999</v>
      </c>
      <c r="D60" s="26">
        <f>ROUND('Calcul volume sur pied'!D54, 1)</f>
        <v>15.7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</v>
      </c>
      <c r="J60" s="26">
        <f>ROUND('Calcul volume sur pied'!J54, 1)</f>
        <v>0</v>
      </c>
      <c r="K60" s="26">
        <f>ROUND('Calcul volume sur pied'!K54, 1)</f>
        <v>53.1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9.5</v>
      </c>
      <c r="T60" s="27">
        <f>ROUND('Calcul volume sur pied'!T54, 0)</f>
        <v>226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65</v>
      </c>
      <c r="D61" s="24">
        <f>ROUND(100 * 'Calcul volume sur pied'!D55, 0)</f>
        <v>7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0</v>
      </c>
      <c r="K61" s="24">
        <f>ROUND(100 * 'Calcul volume sur pied'!K55, 0)</f>
        <v>23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4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27.5</v>
      </c>
      <c r="D10" s="8">
        <f>'Protocole Inventaire'!D10/$B$6</f>
        <v>5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7.5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17.5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45</v>
      </c>
      <c r="D11" s="8">
        <f>'Protocole Inventaire'!D11/$B$6</f>
        <v>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35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17.5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25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17.5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5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22.5</v>
      </c>
      <c r="D13" s="8">
        <f>'Protocole Inventaire'!D13/$B$6</f>
        <v>2.5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10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2.5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15</v>
      </c>
      <c r="D14" s="8">
        <f>'Protocole Inventaire'!D14/$B$6</f>
        <v>2.5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7.5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2.5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25</v>
      </c>
      <c r="D15" s="8">
        <f>'Protocole Inventaire'!D15/$B$6</f>
        <v>2.5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7.5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25</v>
      </c>
      <c r="D16" s="8">
        <f>'Protocole Inventaire'!D16/$B$6</f>
        <v>7.5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2.5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2.5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7.5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2.5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2.5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2.5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2.5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2.5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0.16933184402848989</v>
      </c>
      <c r="D10" s="8">
        <f>'Protocole Inventaire'!D10*($A10/200)^2*PI()</f>
        <v>3.0787608005179976E-2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4.6181412007769963E-2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0.10775662801812992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0.45804420889339181</v>
      </c>
      <c r="D11" s="8">
        <f>'Protocole Inventaire'!D11*($A11/200)^2*PI()</f>
        <v>5.0893800988154644E-2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0.35625660691708255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0.17812830345854128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0.38013271108436497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0.26609289775905548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7.6026542216872994E-2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0.4778362426110076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0.21237166338267005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0.42411500823462212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0.21205750411731106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7.0685834705770348E-2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0.90792027688745036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1.1341149479459154</v>
      </c>
      <c r="D16" s="8">
        <f>'Protocole Inventaire'!D16*($A16/200)^2*PI()</f>
        <v>0.34023448438377463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0.13854423602330987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0.4985707541247002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0.19634954084936207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0.30190705400997914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0.69397781717798523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5.7431455300275021</v>
      </c>
      <c r="D53">
        <f t="shared" ref="D53:S53" si="0">SUM(D9:D51)</f>
        <v>0.63648667161729211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2.1988006982474961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0.48569022424498204</v>
      </c>
      <c r="T53">
        <f>SUM(C53:S53)</f>
        <v>9.0641231241372715</v>
      </c>
    </row>
    <row r="54" spans="1:20" x14ac:dyDescent="0.25">
      <c r="A54" t="s">
        <v>49</v>
      </c>
      <c r="B54" t="s">
        <v>30</v>
      </c>
      <c r="C54">
        <f>C53/$B$6</f>
        <v>14.357863825068755</v>
      </c>
      <c r="D54">
        <f t="shared" ref="D54:S54" si="1">D53/$B$6</f>
        <v>1.5912166790432303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5.4970017456187401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1.214225560612455</v>
      </c>
      <c r="T54">
        <f>SUM(C54:S54)</f>
        <v>22.660307810343181</v>
      </c>
    </row>
    <row r="55" spans="1:20" x14ac:dyDescent="0.25">
      <c r="A55" t="s">
        <v>49</v>
      </c>
      <c r="B55" t="s">
        <v>50</v>
      </c>
      <c r="C55">
        <f>C54/$T54</f>
        <v>0.63361292111465417</v>
      </c>
      <c r="D55">
        <f t="shared" ref="D55:S55" si="2">D54/$T54</f>
        <v>7.0220435325107439E-2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0.2425828365451268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5.3583807015111597E-2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1.3199999999999998</v>
      </c>
      <c r="D10" s="8">
        <f>'Protocole Inventaire'!D10*$B10</f>
        <v>0.24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0.36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0.84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3.2399999999999998</v>
      </c>
      <c r="D11" s="8">
        <f>'Protocole Inventaire'!D11*$B11</f>
        <v>0.36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2.52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1.26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2.9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2.0299999999999998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0.57999999999999996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4.1400000000000006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1.84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4.0200000000000005</v>
      </c>
      <c r="D14" s="8">
        <f>'Protocole Inventaire'!D14*$B14</f>
        <v>0.67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2.0100000000000002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0.67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9.2000000000000011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2.7600000000000002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12.1</v>
      </c>
      <c r="D16" s="8">
        <f>'Protocole Inventaire'!D16*$B16</f>
        <v>3.63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1.56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5.79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2.35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3.8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9.3874999999999993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59.277500000000003</v>
      </c>
      <c r="D53">
        <f t="shared" ref="D53:S53" si="0">SUM(D9:D51)</f>
        <v>6.2799999999999994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21.23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3.81</v>
      </c>
      <c r="T53">
        <f>SUM(C53:S53)</f>
        <v>90.597500000000011</v>
      </c>
    </row>
    <row r="54" spans="1:20" x14ac:dyDescent="0.25">
      <c r="A54" t="s">
        <v>53</v>
      </c>
      <c r="B54" t="s">
        <v>30</v>
      </c>
      <c r="C54">
        <f>C53/$B$6</f>
        <v>148.19374999999999</v>
      </c>
      <c r="D54">
        <f t="shared" ref="D54:S54" si="1">D53/$B$6</f>
        <v>15.699999999999998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53.074999999999996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9.5250000000000004</v>
      </c>
      <c r="T54">
        <f>SUM(C54:S54)</f>
        <v>226.49374999999998</v>
      </c>
    </row>
    <row r="55" spans="1:20" x14ac:dyDescent="0.25">
      <c r="A55" t="s">
        <v>53</v>
      </c>
      <c r="B55" t="s">
        <v>50</v>
      </c>
      <c r="C55">
        <f>C54/$T54</f>
        <v>0.65429509644305861</v>
      </c>
      <c r="D55">
        <f t="shared" ref="D55:S55" si="2">D54/$T54</f>
        <v>6.9317586026104466E-2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0.23433317696404427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4.2054140566792686E-2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2025-12-03T09:52:41Z</dcterms:modified>
</cp:coreProperties>
</file>