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1.uktsg.ch\User\Userhomes_P\iaj1553\Desktop\"/>
    </mc:Choice>
  </mc:AlternateContent>
  <xr:revisionPtr revIDLastSave="0" documentId="8_{D7946426-B19E-40B8-9648-90AA341B74C3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<sst xmlns="http://schemas.openxmlformats.org/spreadsheetml/2006/main" count="154" uniqueCount="51">
  <si>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</si>
  <si>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</si>
  <si>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</si>
  <si>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</si>
  <si>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</si>
  <si>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</si>
  <si>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</si>
  <si>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</si>
  <si>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</si>
  <si>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</si>
  <si>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</si>
  <si>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</si>
  <si>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</si>
  <si>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</si>
  <si>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</si>
  <si>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</si>
  <si>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</si>
  <si>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</si>
  <si>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</si>
  <si>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</si>
  <si>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</si>
  <si>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</si>
  <si>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</si>
  <si>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</si>
  <si>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</si>
  <si>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</si>
  <si>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</si>
  <si>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</si>
  <si>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</si>
  <si>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</si>
  <si>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</si>
  <si>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</si>
  <si>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</si>
  <si>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</si>
  <si>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</si>
  <si>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</si>
  <si>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</si>
  <si>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</si>
  <si>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</si>
  <si>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</si>
  <si>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</si>
  <si>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</si>
  <si>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</si>
  <si>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</si>
  <si>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</si>
  <si>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</si>
  <si>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</si>
  <si>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</si>
  <si>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</si>
  <si>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</si>
  <si>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Hintermurg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</si>
</sst>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H14" sqref="H14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0.94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>
        <v>6</v>
      </c>
      <c r="E10" s="8"/>
      <c r="F10" s="8"/>
      <c r="G10" s="8"/>
      <c r="H10" s="8">
        <v>3</v>
      </c>
      <c r="I10" s="8">
        <v>9</v>
      </c>
      <c r="J10" s="8">
        <v>15</v>
      </c>
      <c r="K10" s="8">
        <v>7</v>
      </c>
      <c r="L10" s="8"/>
      <c r="M10" s="8"/>
      <c r="N10" s="8"/>
      <c r="O10" s="8">
        <v>2</v>
      </c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/>
      <c r="D11" s="8">
        <v>21</v>
      </c>
      <c r="E11" s="8"/>
      <c r="F11" s="8"/>
      <c r="G11" s="8"/>
      <c r="H11" s="8">
        <v>13</v>
      </c>
      <c r="I11" s="8">
        <v>12</v>
      </c>
      <c r="J11" s="8">
        <v>50</v>
      </c>
      <c r="K11" s="8">
        <v>16</v>
      </c>
      <c r="L11" s="8"/>
      <c r="M11" s="8"/>
      <c r="N11" s="8"/>
      <c r="O11" s="8">
        <v>2</v>
      </c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/>
      <c r="D12" s="8">
        <v>17</v>
      </c>
      <c r="E12" s="8"/>
      <c r="F12" s="8"/>
      <c r="G12" s="8"/>
      <c r="H12" s="8">
        <v>5</v>
      </c>
      <c r="I12" s="8">
        <v>14</v>
      </c>
      <c r="J12" s="8">
        <v>48</v>
      </c>
      <c r="K12" s="8">
        <v>13</v>
      </c>
      <c r="L12" s="8"/>
      <c r="M12" s="8"/>
      <c r="N12" s="8"/>
      <c r="O12" s="8">
        <v>3</v>
      </c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/>
      <c r="D13" s="8">
        <v>15</v>
      </c>
      <c r="E13" s="8"/>
      <c r="F13" s="8"/>
      <c r="G13" s="8"/>
      <c r="H13" s="8">
        <v>2</v>
      </c>
      <c r="I13" s="8">
        <v>15</v>
      </c>
      <c r="J13" s="8">
        <v>37</v>
      </c>
      <c r="K13" s="8">
        <v>15</v>
      </c>
      <c r="L13" s="8"/>
      <c r="M13" s="8"/>
      <c r="N13" s="8"/>
      <c r="O13" s="8">
        <v>1</v>
      </c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/>
      <c r="D14" s="8">
        <v>12</v>
      </c>
      <c r="E14" s="8"/>
      <c r="F14" s="8"/>
      <c r="G14" s="8"/>
      <c r="H14" s="8"/>
      <c r="I14" s="8">
        <v>18</v>
      </c>
      <c r="J14" s="8">
        <v>13</v>
      </c>
      <c r="K14" s="8">
        <v>11</v>
      </c>
      <c r="L14" s="8"/>
      <c r="M14" s="8"/>
      <c r="N14" s="8"/>
      <c r="O14" s="8">
        <v>1</v>
      </c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/>
      <c r="D15" s="8">
        <v>16</v>
      </c>
      <c r="E15" s="8"/>
      <c r="F15" s="8"/>
      <c r="G15" s="8"/>
      <c r="H15" s="8"/>
      <c r="I15" s="8">
        <v>9</v>
      </c>
      <c r="J15" s="8">
        <v>7</v>
      </c>
      <c r="K15" s="8">
        <v>5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/>
      <c r="D16" s="8">
        <v>8</v>
      </c>
      <c r="E16" s="8"/>
      <c r="F16" s="8"/>
      <c r="G16" s="8"/>
      <c r="H16" s="8"/>
      <c r="I16" s="8">
        <v>7</v>
      </c>
      <c r="J16" s="8">
        <v>3</v>
      </c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/>
      <c r="D17" s="8">
        <v>4</v>
      </c>
      <c r="E17" s="8"/>
      <c r="F17" s="8"/>
      <c r="G17" s="8"/>
      <c r="H17" s="8"/>
      <c r="I17" s="8">
        <v>5</v>
      </c>
      <c r="J17" s="8">
        <v>2</v>
      </c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/>
      <c r="D18" s="8">
        <v>14</v>
      </c>
      <c r="E18" s="8"/>
      <c r="F18" s="8"/>
      <c r="G18" s="8"/>
      <c r="H18" s="8"/>
      <c r="I18" s="8">
        <v>2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/>
      <c r="D19" s="8">
        <v>6</v>
      </c>
      <c r="E19" s="8"/>
      <c r="F19" s="8"/>
      <c r="G19" s="8"/>
      <c r="H19" s="8"/>
      <c r="I19" s="8">
        <v>2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/>
      <c r="D20" s="8">
        <v>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>
        <v>2</v>
      </c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0</v>
      </c>
      <c r="D54" s="12">
        <f t="shared" ref="D54:S54" si="0">SUM(D9:D51)</f>
        <v>127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23</v>
      </c>
      <c r="I54" s="12">
        <f t="shared" si="0"/>
        <v>94</v>
      </c>
      <c r="J54" s="12">
        <f t="shared" si="0"/>
        <v>175</v>
      </c>
      <c r="K54" s="12">
        <f t="shared" si="0"/>
        <v>71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9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499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0</v>
      </c>
      <c r="D55" s="20">
        <f t="shared" ref="D55:S55" si="3">ROUND(D54/$B$6, 1)</f>
        <v>135.1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24.5</v>
      </c>
      <c r="I55" s="20">
        <f t="shared" si="3"/>
        <v>100</v>
      </c>
      <c r="J55" s="20">
        <f t="shared" si="3"/>
        <v>186.2</v>
      </c>
      <c r="K55" s="20">
        <f t="shared" si="3"/>
        <v>75.5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9.6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531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</v>
      </c>
      <c r="D56" s="22">
        <f>ROUND('Berechnungen Grundflaeche'!D53, 2)</f>
        <v>11.48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0.67</v>
      </c>
      <c r="I56" s="22">
        <f>ROUND('Berechnungen Grundflaeche'!I53, 2)</f>
        <v>6.46</v>
      </c>
      <c r="J56" s="22">
        <f>ROUND('Berechnungen Grundflaeche'!J53, 2)</f>
        <v>7.46</v>
      </c>
      <c r="K56" s="22">
        <f>ROUND('Berechnungen Grundflaeche'!K53, 2)</f>
        <v>3.52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0.32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29.9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</v>
      </c>
      <c r="D57" s="22">
        <f>ROUND('Berechnungen Grundflaeche'!D54, 2)</f>
        <v>12.21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0.72</v>
      </c>
      <c r="I57" s="22">
        <f>ROUND('Berechnungen Grundflaeche'!I54, 2)</f>
        <v>6.87</v>
      </c>
      <c r="J57" s="22">
        <f>ROUND('Berechnungen Grundflaeche'!J54, 2)</f>
        <v>7.94</v>
      </c>
      <c r="K57" s="22">
        <f>ROUND('Berechnungen Grundflaeche'!K54, 2)</f>
        <v>3.74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0.34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31.8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0</v>
      </c>
      <c r="D58" s="24">
        <f>ROUND(100 * 'Berechnungen Grundflaeche'!D55,0)</f>
        <v>38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2</v>
      </c>
      <c r="I58" s="24">
        <f>ROUND(100 * 'Berechnungen Grundflaeche'!I55,0)</f>
        <v>22</v>
      </c>
      <c r="J58" s="24">
        <f>ROUND(100 * 'Berechnungen Grundflaeche'!J55,0)</f>
        <v>25</v>
      </c>
      <c r="K58" s="24">
        <f>ROUND(100 * 'Berechnungen Grundflaeche'!K55,0)</f>
        <v>12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0</v>
      </c>
      <c r="D59" s="26">
        <f>ROUND('Berechnungen Vorrat'!D53, 1)</f>
        <v>118.6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5.4</v>
      </c>
      <c r="I59" s="26">
        <f>ROUND('Berechnungen Vorrat'!I53, 1)</f>
        <v>64</v>
      </c>
      <c r="J59" s="26">
        <f>ROUND('Berechnungen Vorrat'!J53, 1)</f>
        <v>66.400000000000006</v>
      </c>
      <c r="K59" s="26">
        <f>ROUND('Berechnungen Vorrat'!K53, 1)</f>
        <v>32.6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2.7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290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0</v>
      </c>
      <c r="D60" s="26">
        <f>ROUND('Berechnungen Vorrat'!D54, 1)</f>
        <v>126.2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5.7</v>
      </c>
      <c r="I60" s="26">
        <f>ROUND('Berechnungen Vorrat'!I54, 1)</f>
        <v>68.099999999999994</v>
      </c>
      <c r="J60" s="26">
        <f>ROUND('Berechnungen Vorrat'!J54, 1)</f>
        <v>70.599999999999994</v>
      </c>
      <c r="K60" s="26">
        <f>ROUND('Berechnungen Vorrat'!K54, 1)</f>
        <v>34.700000000000003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2.9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308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0</v>
      </c>
      <c r="D61" s="24">
        <f>ROUND(100 * 'Berechnungen Vorrat'!D55, 0)</f>
        <v>41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2</v>
      </c>
      <c r="I61" s="24">
        <f>ROUND(100 * 'Berechnungen Vorrat'!I55, 0)</f>
        <v>22</v>
      </c>
      <c r="J61" s="24">
        <f>ROUND(100 * 'Berechnungen Vorrat'!J55, 0)</f>
        <v>23</v>
      </c>
      <c r="K61" s="24">
        <f>ROUND(100 * 'Berechnungen Vorrat'!K55, 0)</f>
        <v>11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1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6.3829787234042561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3.191489361702128</v>
      </c>
      <c r="I10" s="8">
        <f>Kluppierungsprotokoll!I10/$B$6</f>
        <v>9.5744680851063837</v>
      </c>
      <c r="J10" s="8">
        <f>Kluppierungsprotokoll!J10/$B$6</f>
        <v>15.957446808510639</v>
      </c>
      <c r="K10" s="8">
        <f>Kluppierungsprotokoll!K10/$B$6</f>
        <v>7.4468085106382986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2.1276595744680851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0</v>
      </c>
      <c r="D11" s="8">
        <f>Kluppierungsprotokoll!D11/$B$6</f>
        <v>22.340425531914896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13.829787234042554</v>
      </c>
      <c r="I11" s="8">
        <f>Kluppierungsprotokoll!I11/$B$6</f>
        <v>12.765957446808512</v>
      </c>
      <c r="J11" s="8">
        <f>Kluppierungsprotokoll!J11/$B$6</f>
        <v>53.191489361702132</v>
      </c>
      <c r="K11" s="8">
        <f>Kluppierungsprotokoll!K11/$B$6</f>
        <v>17.021276595744681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2.1276595744680851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0</v>
      </c>
      <c r="D12" s="8">
        <f>Kluppierungsprotokoll!D12/$B$6</f>
        <v>18.085106382978726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5.3191489361702127</v>
      </c>
      <c r="I12" s="8">
        <f>Kluppierungsprotokoll!I12/$B$6</f>
        <v>14.893617021276597</v>
      </c>
      <c r="J12" s="8">
        <f>Kluppierungsprotokoll!J12/$B$6</f>
        <v>51.063829787234049</v>
      </c>
      <c r="K12" s="8">
        <f>Kluppierungsprotokoll!K12/$B$6</f>
        <v>13.829787234042554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3.191489361702128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0</v>
      </c>
      <c r="D13" s="8">
        <f>Kluppierungsprotokoll!D13/$B$6</f>
        <v>15.957446808510639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2.1276595744680851</v>
      </c>
      <c r="I13" s="8">
        <f>Kluppierungsprotokoll!I13/$B$6</f>
        <v>15.957446808510639</v>
      </c>
      <c r="J13" s="8">
        <f>Kluppierungsprotokoll!J13/$B$6</f>
        <v>39.361702127659576</v>
      </c>
      <c r="K13" s="8">
        <f>Kluppierungsprotokoll!K13/$B$6</f>
        <v>15.957446808510639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1.0638297872340425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0</v>
      </c>
      <c r="D14" s="8">
        <f>Kluppierungsprotokoll!D14/$B$6</f>
        <v>12.765957446808512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19.148936170212767</v>
      </c>
      <c r="J14" s="8">
        <f>Kluppierungsprotokoll!J14/$B$6</f>
        <v>13.829787234042554</v>
      </c>
      <c r="K14" s="8">
        <f>Kluppierungsprotokoll!K14/$B$6</f>
        <v>11.702127659574469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1.0638297872340425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0</v>
      </c>
      <c r="D15" s="8">
        <f>Kluppierungsprotokoll!D15/$B$6</f>
        <v>17.021276595744681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9.5744680851063837</v>
      </c>
      <c r="J15" s="8">
        <f>Kluppierungsprotokoll!J15/$B$6</f>
        <v>7.4468085106382986</v>
      </c>
      <c r="K15" s="8">
        <f>Kluppierungsprotokoll!K15/$B$6</f>
        <v>5.3191489361702127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0</v>
      </c>
      <c r="D16" s="8">
        <f>Kluppierungsprotokoll!D16/$B$6</f>
        <v>8.5106382978723403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7.4468085106382986</v>
      </c>
      <c r="J16" s="8">
        <f>Kluppierungsprotokoll!J16/$B$6</f>
        <v>3.191489361702128</v>
      </c>
      <c r="K16" s="8">
        <f>Kluppierungsprotokoll!K16/$B$6</f>
        <v>3.191489361702128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0</v>
      </c>
      <c r="D17" s="8">
        <f>Kluppierungsprotokoll!D17/$B$6</f>
        <v>4.2553191489361701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5.3191489361702127</v>
      </c>
      <c r="J17" s="8">
        <f>Kluppierungsprotokoll!J17/$B$6</f>
        <v>2.1276595744680851</v>
      </c>
      <c r="K17" s="8">
        <f>Kluppierungsprotokoll!K17/$B$6</f>
        <v>1.0638297872340425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0</v>
      </c>
      <c r="D18" s="8">
        <f>Kluppierungsprotokoll!D18/$B$6</f>
        <v>14.893617021276597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2.1276595744680851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0</v>
      </c>
      <c r="D19" s="8">
        <f>Kluppierungsprotokoll!D19/$B$6</f>
        <v>6.3829787234042561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2.1276595744680851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</v>
      </c>
      <c r="D20" s="8">
        <f>Kluppierungsprotokoll!D20/$B$6</f>
        <v>6.3829787234042561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2.1276595744680851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1.0638297872340425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9.2362824015539927E-2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4.6181412007769963E-2</v>
      </c>
      <c r="I10" s="8">
        <f>Kluppierungsprotokoll!I10*($A10/200)^2*PI()</f>
        <v>0.1385442360233099</v>
      </c>
      <c r="J10" s="8">
        <f>Kluppierungsprotokoll!J10*($A10/200)^2*PI()</f>
        <v>0.23090706003884984</v>
      </c>
      <c r="K10" s="8">
        <f>Kluppierungsprotokoll!K10*($A10/200)^2*PI()</f>
        <v>0.10775662801812992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3.0787608005179976E-2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</v>
      </c>
      <c r="D11" s="8">
        <f>Kluppierungsprotokoll!D11*($A11/200)^2*PI()</f>
        <v>0.53438491037562386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0.33080970642300517</v>
      </c>
      <c r="I11" s="8">
        <f>Kluppierungsprotokoll!I11*($A11/200)^2*PI()</f>
        <v>0.30536280592892789</v>
      </c>
      <c r="J11" s="8">
        <f>Kluppierungsprotokoll!J11*($A11/200)^2*PI()</f>
        <v>1.2723450247038661</v>
      </c>
      <c r="K11" s="8">
        <f>Kluppierungsprotokoll!K11*($A11/200)^2*PI()</f>
        <v>0.40715040790523715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5.0893800988154644E-2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</v>
      </c>
      <c r="D12" s="8">
        <f>Kluppierungsprotokoll!D12*($A12/200)^2*PI()</f>
        <v>0.6462256088434204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0.19006635554218249</v>
      </c>
      <c r="I12" s="8">
        <f>Kluppierungsprotokoll!I12*($A12/200)^2*PI()</f>
        <v>0.53218579551811096</v>
      </c>
      <c r="J12" s="8">
        <f>Kluppierungsprotokoll!J12*($A12/200)^2*PI()</f>
        <v>1.8246370132049519</v>
      </c>
      <c r="K12" s="8">
        <f>Kluppierungsprotokoll!K12*($A12/200)^2*PI()</f>
        <v>0.49417252440967446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0.11403981332530949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</v>
      </c>
      <c r="D13" s="8">
        <f>Kluppierungsprotokoll!D13*($A13/200)^2*PI()</f>
        <v>0.79639373768501254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0.10618583169133503</v>
      </c>
      <c r="I13" s="8">
        <f>Kluppierungsprotokoll!I13*($A13/200)^2*PI()</f>
        <v>0.79639373768501254</v>
      </c>
      <c r="J13" s="8">
        <f>Kluppierungsprotokoll!J13*($A13/200)^2*PI()</f>
        <v>1.9644378862896978</v>
      </c>
      <c r="K13" s="8">
        <f>Kluppierungsprotokoll!K13*($A13/200)^2*PI()</f>
        <v>0.79639373768501254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5.3092915845667513E-2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</v>
      </c>
      <c r="D14" s="8">
        <f>Kluppierungsprotokoll!D14*($A14/200)^2*PI()</f>
        <v>0.84823001646924423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1.2723450247038661</v>
      </c>
      <c r="J14" s="8">
        <f>Kluppierungsprotokoll!J14*($A14/200)^2*PI()</f>
        <v>0.9189158511750144</v>
      </c>
      <c r="K14" s="8">
        <f>Kluppierungsprotokoll!K14*($A14/200)^2*PI()</f>
        <v>0.77754418176347384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7.0685834705770348E-2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</v>
      </c>
      <c r="D15" s="8">
        <f>Kluppierungsprotokoll!D15*($A15/200)^2*PI()</f>
        <v>1.4526724430199207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0.8171282491987053</v>
      </c>
      <c r="J15" s="8">
        <f>Kluppierungsprotokoll!J15*($A15/200)^2*PI()</f>
        <v>0.6355441938212153</v>
      </c>
      <c r="K15" s="8">
        <f>Kluppierungsprotokoll!K15*($A15/200)^2*PI()</f>
        <v>0.45396013844372518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</v>
      </c>
      <c r="D16" s="8">
        <f>Kluppierungsprotokoll!D16*($A16/200)^2*PI()</f>
        <v>0.90729195835673226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0.7938804635621407</v>
      </c>
      <c r="J16" s="8">
        <f>Kluppierungsprotokoll!J16*($A16/200)^2*PI()</f>
        <v>0.34023448438377463</v>
      </c>
      <c r="K16" s="8">
        <f>Kluppierungsprotokoll!K16*($A16/200)^2*PI()</f>
        <v>0.34023448438377463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</v>
      </c>
      <c r="D17" s="8">
        <f>Kluppierungsprotokoll!D17*($A17/200)^2*PI()</f>
        <v>0.55417694409323948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0.69272118011654926</v>
      </c>
      <c r="J17" s="8">
        <f>Kluppierungsprotokoll!J17*($A17/200)^2*PI()</f>
        <v>0.27708847204661974</v>
      </c>
      <c r="K17" s="8">
        <f>Kluppierungsprotokoll!K17*($A17/200)^2*PI()</f>
        <v>0.13854423602330987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</v>
      </c>
      <c r="D18" s="8">
        <f>Kluppierungsprotokoll!D18*($A18/200)^2*PI()</f>
        <v>2.3266635192486009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0.33238050274980013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</v>
      </c>
      <c r="D19" s="8">
        <f>Kluppierungsprotokoll!D19*($A19/200)^2*PI()</f>
        <v>1.1780972450961724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0.39269908169872414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</v>
      </c>
      <c r="D20" s="8">
        <f>Kluppierungsprotokoll!D20*($A20/200)^2*PI()</f>
        <v>1.3741326266801754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0.76969020012949918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0.38484510006474959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</v>
      </c>
      <c r="D53">
        <f t="shared" ref="D53:S53" si="0">SUM(D9:D51)</f>
        <v>11.480322034013181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0.67324330566429269</v>
      </c>
      <c r="I53">
        <f t="shared" si="0"/>
        <v>6.4584861772498972</v>
      </c>
      <c r="J53">
        <f t="shared" si="0"/>
        <v>7.4641099856639892</v>
      </c>
      <c r="K53">
        <f t="shared" si="0"/>
        <v>3.5157563386323378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0.31949997287008197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29.911417814093781</v>
      </c>
    </row>
    <row r="54" spans="1:20" x14ac:dyDescent="0.25">
      <c r="A54" t="s">
        <v>24</v>
      </c>
      <c r="B54" t="s">
        <v>26</v>
      </c>
      <c r="C54">
        <f>C53/$B$6</f>
        <v>0</v>
      </c>
      <c r="D54">
        <f t="shared" ref="D54:S54" si="1">D53/$B$6</f>
        <v>12.213108546822534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0.71621628262158799</v>
      </c>
      <c r="I54">
        <f t="shared" si="1"/>
        <v>6.8707299757977633</v>
      </c>
      <c r="J54">
        <f t="shared" si="1"/>
        <v>7.9405425379404146</v>
      </c>
      <c r="K54">
        <f t="shared" si="1"/>
        <v>3.7401663176939768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0.3398935881596617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31.820657249035939</v>
      </c>
    </row>
    <row r="55" spans="1:20" x14ac:dyDescent="0.25">
      <c r="A55" t="s">
        <v>24</v>
      </c>
      <c r="B55" t="s">
        <v>31</v>
      </c>
      <c r="C55">
        <f>C54/$T54</f>
        <v>0</v>
      </c>
      <c r="D55">
        <f t="shared" ref="D55:S55" si="2">D54/$T54</f>
        <v>0.38381069414248353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2.2507903498545336E-2</v>
      </c>
      <c r="I55">
        <f t="shared" si="2"/>
        <v>0.21592042936215353</v>
      </c>
      <c r="J55">
        <f t="shared" si="2"/>
        <v>0.24954049427061997</v>
      </c>
      <c r="K55">
        <f t="shared" si="2"/>
        <v>0.11753893982838118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1.0681538897816428E-2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0.94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0.60000000000000009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0.30000000000000004</v>
      </c>
      <c r="I10" s="8">
        <f>Kluppierungsprotokoll!I10*$B10</f>
        <v>0.9</v>
      </c>
      <c r="J10" s="8">
        <f>Kluppierungsprotokoll!J10*$B10</f>
        <v>1.5</v>
      </c>
      <c r="K10" s="8">
        <f>Kluppierungsprotokoll!K10*$B10</f>
        <v>0.70000000000000007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0.2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</v>
      </c>
      <c r="D11" s="8">
        <f>Kluppierungsprotokoll!D11*$B11</f>
        <v>4.2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2.6</v>
      </c>
      <c r="I11" s="8">
        <f>Kluppierungsprotokoll!I11*$B11</f>
        <v>2.4000000000000004</v>
      </c>
      <c r="J11" s="8">
        <f>Kluppierungsprotokoll!J11*$B11</f>
        <v>10</v>
      </c>
      <c r="K11" s="8">
        <f>Kluppierungsprotokoll!K11*$B11</f>
        <v>3.2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0.4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</v>
      </c>
      <c r="D12" s="8">
        <f>Kluppierungsprotokoll!D12*$B12</f>
        <v>5.0999999999999996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1.5</v>
      </c>
      <c r="I12" s="8">
        <f>Kluppierungsprotokoll!I12*$B12</f>
        <v>4.2</v>
      </c>
      <c r="J12" s="8">
        <f>Kluppierungsprotokoll!J12*$B12</f>
        <v>14.399999999999999</v>
      </c>
      <c r="K12" s="8">
        <f>Kluppierungsprotokoll!K12*$B12</f>
        <v>3.9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0.89999999999999991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0</v>
      </c>
      <c r="D13" s="8">
        <f>Kluppierungsprotokoll!D13*$B13</f>
        <v>7.5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1</v>
      </c>
      <c r="I13" s="8">
        <f>Kluppierungsprotokoll!I13*$B13</f>
        <v>7.5</v>
      </c>
      <c r="J13" s="8">
        <f>Kluppierungsprotokoll!J13*$B13</f>
        <v>18.5</v>
      </c>
      <c r="K13" s="8">
        <f>Kluppierungsprotokoll!K13*$B13</f>
        <v>7.5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0.5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</v>
      </c>
      <c r="D14" s="8">
        <f>Kluppierungsprotokoll!D14*$B14</f>
        <v>8.3999999999999986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12.6</v>
      </c>
      <c r="J14" s="8">
        <f>Kluppierungsprotokoll!J14*$B14</f>
        <v>9.1</v>
      </c>
      <c r="K14" s="8">
        <f>Kluppierungsprotokoll!K14*$B14</f>
        <v>7.6999999999999993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0.7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0</v>
      </c>
      <c r="D15" s="8">
        <f>Kluppierungsprotokoll!D15*$B15</f>
        <v>14.4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8.1</v>
      </c>
      <c r="J15" s="8">
        <f>Kluppierungsprotokoll!J15*$B15</f>
        <v>6.3</v>
      </c>
      <c r="K15" s="8">
        <f>Kluppierungsprotokoll!K15*$B15</f>
        <v>4.5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0</v>
      </c>
      <c r="D16" s="8">
        <f>Kluppierungsprotokoll!D16*$B16</f>
        <v>9.6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8.4</v>
      </c>
      <c r="J16" s="8">
        <f>Kluppierungsprotokoll!J16*$B16</f>
        <v>3.5999999999999996</v>
      </c>
      <c r="K16" s="8">
        <f>Kluppierungsprotokoll!K16*$B16</f>
        <v>3.5999999999999996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0</v>
      </c>
      <c r="D17" s="8">
        <f>Kluppierungsprotokoll!D17*$B17</f>
        <v>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7.5</v>
      </c>
      <c r="J17" s="8">
        <f>Kluppierungsprotokoll!J17*$B17</f>
        <v>3</v>
      </c>
      <c r="K17" s="8">
        <f>Kluppierungsprotokoll!K17*$B17</f>
        <v>1.5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0</v>
      </c>
      <c r="D18" s="8">
        <f>Kluppierungsprotokoll!D18*$B18</f>
        <v>25.2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3.6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0</v>
      </c>
      <c r="D19" s="8">
        <f>Kluppierungsprotokoll!D19*$B19</f>
        <v>13.200000000000001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4.4000000000000004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0</v>
      </c>
      <c r="D20" s="8">
        <f>Kluppierungsprotokoll!D20*$B20</f>
        <v>15.600000000000001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8.8000000000000007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4.4000000000000004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0</v>
      </c>
      <c r="D53">
        <f t="shared" ref="D53:S53" si="0">SUM(D9:D51)</f>
        <v>118.60000000000001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5.4</v>
      </c>
      <c r="I53">
        <f t="shared" si="0"/>
        <v>64</v>
      </c>
      <c r="J53">
        <f t="shared" si="0"/>
        <v>66.400000000000006</v>
      </c>
      <c r="K53">
        <f t="shared" si="0"/>
        <v>32.6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2.7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289.7</v>
      </c>
    </row>
    <row r="54" spans="1:20" x14ac:dyDescent="0.25">
      <c r="A54" t="s">
        <v>25</v>
      </c>
      <c r="B54" t="s">
        <v>26</v>
      </c>
      <c r="C54">
        <f>C53/$B$6</f>
        <v>0</v>
      </c>
      <c r="D54">
        <f t="shared" ref="D54:S54" si="1">D53/$B$6</f>
        <v>126.17021276595746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5.7446808510638308</v>
      </c>
      <c r="I54">
        <f t="shared" si="1"/>
        <v>68.085106382978722</v>
      </c>
      <c r="J54">
        <f t="shared" si="1"/>
        <v>70.638297872340431</v>
      </c>
      <c r="K54">
        <f t="shared" si="1"/>
        <v>34.680851063829792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2.8723404255319154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308.19148936170211</v>
      </c>
    </row>
    <row r="55" spans="1:20" x14ac:dyDescent="0.25">
      <c r="A55" t="s">
        <v>25</v>
      </c>
      <c r="B55" t="s">
        <v>31</v>
      </c>
      <c r="C55">
        <f>C54/$T54</f>
        <v>0</v>
      </c>
      <c r="D55">
        <f t="shared" ref="D55:S55" si="2">D54/$T54</f>
        <v>0.40938902312737319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1.8639972385226099E-2</v>
      </c>
      <c r="I55">
        <f t="shared" si="2"/>
        <v>0.2209181912323093</v>
      </c>
      <c r="J55">
        <f t="shared" si="2"/>
        <v>0.22920262340352091</v>
      </c>
      <c r="K55">
        <f t="shared" si="2"/>
        <v>0.11253020365895756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9.3199861926130494E-3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2026-07-23T11:56:56Z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