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0_WF_Wattwil_Hummelwaldberg_2024\01_WF-Einrichtung\"/>
    </mc:Choice>
  </mc:AlternateContent>
  <xr:revisionPtr revIDLastSave="0" documentId="8_{9AF9EF9D-B15F-4C6E-A505-CB790CE1C482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<sst xmlns="http://schemas.openxmlformats.org/spreadsheetml/2006/main" count="153" uniqueCount="50">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</sst>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O19" sqref="O19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1.03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1</v>
      </c>
      <c r="D11" s="8">
        <v>23</v>
      </c>
      <c r="E11" s="8"/>
      <c r="F11" s="8"/>
      <c r="G11" s="8"/>
      <c r="H11" s="8"/>
      <c r="I11" s="8">
        <v>10</v>
      </c>
      <c r="J11" s="8"/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1</v>
      </c>
      <c r="D12" s="8">
        <v>9</v>
      </c>
      <c r="E12" s="8"/>
      <c r="F12" s="8"/>
      <c r="G12" s="8"/>
      <c r="H12" s="8"/>
      <c r="I12" s="8">
        <v>10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2</v>
      </c>
      <c r="D13" s="8">
        <v>6</v>
      </c>
      <c r="E13" s="8"/>
      <c r="F13" s="8"/>
      <c r="G13" s="8"/>
      <c r="H13" s="8"/>
      <c r="I13" s="8">
        <v>9</v>
      </c>
      <c r="J13" s="8"/>
      <c r="K13" s="8">
        <v>5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1</v>
      </c>
      <c r="D14" s="8">
        <v>6</v>
      </c>
      <c r="E14" s="8"/>
      <c r="F14" s="8"/>
      <c r="G14" s="8"/>
      <c r="H14" s="8"/>
      <c r="I14" s="8">
        <v>9</v>
      </c>
      <c r="J14" s="8"/>
      <c r="K14" s="8">
        <v>4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</v>
      </c>
      <c r="D15" s="8">
        <v>4</v>
      </c>
      <c r="E15" s="8"/>
      <c r="F15" s="8"/>
      <c r="G15" s="8"/>
      <c r="H15" s="8"/>
      <c r="I15" s="8">
        <v>14</v>
      </c>
      <c r="J15" s="8"/>
      <c r="K15" s="8">
        <v>6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</v>
      </c>
      <c r="D16" s="8">
        <v>4</v>
      </c>
      <c r="E16" s="8"/>
      <c r="F16" s="8"/>
      <c r="G16" s="8"/>
      <c r="H16" s="8"/>
      <c r="I16" s="8">
        <v>6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2</v>
      </c>
      <c r="D17" s="8">
        <v>3</v>
      </c>
      <c r="E17" s="8"/>
      <c r="F17" s="8"/>
      <c r="G17" s="8"/>
      <c r="H17" s="8"/>
      <c r="I17" s="8">
        <v>11</v>
      </c>
      <c r="J17" s="8"/>
      <c r="K17" s="8">
        <v>2</v>
      </c>
      <c r="L17" s="8"/>
      <c r="M17" s="8"/>
      <c r="N17" s="8"/>
      <c r="O17" s="8">
        <v>1</v>
      </c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5</v>
      </c>
      <c r="D18" s="8">
        <v>5</v>
      </c>
      <c r="E18" s="8"/>
      <c r="F18" s="8"/>
      <c r="G18" s="8"/>
      <c r="H18" s="8"/>
      <c r="I18" s="8">
        <v>7</v>
      </c>
      <c r="J18" s="8"/>
      <c r="K18" s="8">
        <v>1</v>
      </c>
      <c r="L18" s="8"/>
      <c r="M18" s="8"/>
      <c r="N18" s="8"/>
      <c r="O18" s="8">
        <v>1</v>
      </c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2</v>
      </c>
      <c r="D19" s="8">
        <v>7</v>
      </c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3</v>
      </c>
      <c r="D20" s="8">
        <v>7</v>
      </c>
      <c r="E20" s="8"/>
      <c r="F20" s="8"/>
      <c r="G20" s="8"/>
      <c r="H20" s="8"/>
      <c r="I20" s="8">
        <v>6</v>
      </c>
      <c r="J20" s="8"/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>
        <v>12</v>
      </c>
      <c r="E21" s="8"/>
      <c r="F21" s="8"/>
      <c r="G21" s="8"/>
      <c r="H21" s="8"/>
      <c r="I21" s="8">
        <v>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8</v>
      </c>
      <c r="D22" s="8">
        <v>8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4</v>
      </c>
      <c r="D23" s="8">
        <v>13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1</v>
      </c>
      <c r="D25" s="8">
        <v>8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>
        <v>3</v>
      </c>
      <c r="D26" s="8">
        <v>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>
        <v>1</v>
      </c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>
        <v>1</v>
      </c>
      <c r="D28" s="8">
        <v>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>
        <v>1</v>
      </c>
      <c r="D30" s="8">
        <v>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38</v>
      </c>
      <c r="D54" s="12">
        <f t="shared" ref="D54:S54" si="0">SUM(D9:D51)</f>
        <v>127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90</v>
      </c>
      <c r="J54" s="12">
        <f t="shared" si="0"/>
        <v>0</v>
      </c>
      <c r="K54" s="12">
        <f t="shared" si="0"/>
        <v>25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282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36.9</v>
      </c>
      <c r="D55" s="20">
        <f t="shared" ref="D55:S55" si="3">ROUND(D54/$B$6, 1)</f>
        <v>123.3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87.4</v>
      </c>
      <c r="J55" s="20">
        <f t="shared" si="3"/>
        <v>0</v>
      </c>
      <c r="K55" s="20">
        <f t="shared" si="3"/>
        <v>24.3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274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10.08</v>
      </c>
      <c r="D56" s="22">
        <f>ROUND('Berechnungen Grundflaeche'!D53, 2)</f>
        <v>26.07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9.64</v>
      </c>
      <c r="J56" s="22">
        <f>ROUND('Berechnungen Grundflaeche'!J53, 2)</f>
        <v>0</v>
      </c>
      <c r="K56" s="22">
        <f>ROUND('Berechnungen Grundflaeche'!K53, 2)</f>
        <v>2.19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0.3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48.3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9.7899999999999991</v>
      </c>
      <c r="D57" s="22">
        <f>ROUND('Berechnungen Grundflaeche'!D54, 2)</f>
        <v>25.31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9.36</v>
      </c>
      <c r="J57" s="22">
        <f>ROUND('Berechnungen Grundflaeche'!J54, 2)</f>
        <v>0</v>
      </c>
      <c r="K57" s="22">
        <f>ROUND('Berechnungen Grundflaeche'!K54, 2)</f>
        <v>2.13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0.3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46.9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21</v>
      </c>
      <c r="D58" s="24">
        <f>ROUND(100 * 'Berechnungen Grundflaeche'!D55,0)</f>
        <v>54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20</v>
      </c>
      <c r="J58" s="24">
        <f>ROUND(100 * 'Berechnungen Grundflaeche'!J55,0)</f>
        <v>0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112.9</v>
      </c>
      <c r="D59" s="26">
        <f>ROUND('Berechnungen Vorrat'!D53, 1)</f>
        <v>290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101.5</v>
      </c>
      <c r="J59" s="26">
        <f>ROUND('Berechnungen Vorrat'!J53, 1)</f>
        <v>0</v>
      </c>
      <c r="K59" s="26">
        <f>ROUND('Berechnungen Vorrat'!K53, 1)</f>
        <v>22.4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3.3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530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109.6</v>
      </c>
      <c r="D60" s="26">
        <f>ROUND('Berechnungen Vorrat'!D54, 1)</f>
        <v>281.60000000000002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98.5</v>
      </c>
      <c r="J60" s="26">
        <f>ROUND('Berechnungen Vorrat'!J54, 1)</f>
        <v>0</v>
      </c>
      <c r="K60" s="26">
        <f>ROUND('Berechnungen Vorrat'!K54, 1)</f>
        <v>21.7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3.2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515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21</v>
      </c>
      <c r="D61" s="24">
        <f>ROUND(100 * 'Berechnungen Vorrat'!D55, 0)</f>
        <v>55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19</v>
      </c>
      <c r="J61" s="24">
        <f>ROUND(100 * 'Berechnungen Vorrat'!J55, 0)</f>
        <v>0</v>
      </c>
      <c r="K61" s="24">
        <f>ROUND(100 * 'Berechnungen Vorrat'!K55, 0)</f>
        <v>4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0.970873786407767</v>
      </c>
      <c r="D11" s="8">
        <f>Kluppierungsprotokoll!D11/$B$6</f>
        <v>22.33009708737864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9.7087378640776691</v>
      </c>
      <c r="J11" s="8">
        <f>Kluppierungsprotokoll!J11/$B$6</f>
        <v>0</v>
      </c>
      <c r="K11" s="8">
        <f>Kluppierungsprotokoll!K11/$B$6</f>
        <v>1.941747572815534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0.970873786407767</v>
      </c>
      <c r="D12" s="8">
        <f>Kluppierungsprotokoll!D12/$B$6</f>
        <v>8.7378640776699026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9.7087378640776691</v>
      </c>
      <c r="J12" s="8">
        <f>Kluppierungsprotokoll!J12/$B$6</f>
        <v>0</v>
      </c>
      <c r="K12" s="8">
        <f>Kluppierungsprotokoll!K12/$B$6</f>
        <v>0.970873786407767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1.941747572815534</v>
      </c>
      <c r="D13" s="8">
        <f>Kluppierungsprotokoll!D13/$B$6</f>
        <v>5.825242718446602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8.7378640776699026</v>
      </c>
      <c r="J13" s="8">
        <f>Kluppierungsprotokoll!J13/$B$6</f>
        <v>0</v>
      </c>
      <c r="K13" s="8">
        <f>Kluppierungsprotokoll!K13/$B$6</f>
        <v>4.8543689320388346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0.970873786407767</v>
      </c>
      <c r="D14" s="8">
        <f>Kluppierungsprotokoll!D14/$B$6</f>
        <v>5.825242718446602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8.7378640776699026</v>
      </c>
      <c r="J14" s="8">
        <f>Kluppierungsprotokoll!J14/$B$6</f>
        <v>0</v>
      </c>
      <c r="K14" s="8">
        <f>Kluppierungsprotokoll!K14/$B$6</f>
        <v>3.883495145631068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0.970873786407767</v>
      </c>
      <c r="D15" s="8">
        <f>Kluppierungsprotokoll!D15/$B$6</f>
        <v>3.883495145631068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13.592233009708737</v>
      </c>
      <c r="J15" s="8">
        <f>Kluppierungsprotokoll!J15/$B$6</f>
        <v>0</v>
      </c>
      <c r="K15" s="8">
        <f>Kluppierungsprotokoll!K15/$B$6</f>
        <v>5.825242718446602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0.970873786407767</v>
      </c>
      <c r="D16" s="8">
        <f>Kluppierungsprotokoll!D16/$B$6</f>
        <v>3.883495145631068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5.825242718446602</v>
      </c>
      <c r="J16" s="8">
        <f>Kluppierungsprotokoll!J16/$B$6</f>
        <v>0</v>
      </c>
      <c r="K16" s="8">
        <f>Kluppierungsprotokoll!K16/$B$6</f>
        <v>2.912621359223301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1.941747572815534</v>
      </c>
      <c r="D17" s="8">
        <f>Kluppierungsprotokoll!D17/$B$6</f>
        <v>2.912621359223301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10.679611650485437</v>
      </c>
      <c r="J17" s="8">
        <f>Kluppierungsprotokoll!J17/$B$6</f>
        <v>0</v>
      </c>
      <c r="K17" s="8">
        <f>Kluppierungsprotokoll!K17/$B$6</f>
        <v>1.941747572815534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0.970873786407767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4.8543689320388346</v>
      </c>
      <c r="D18" s="8">
        <f>Kluppierungsprotokoll!D18/$B$6</f>
        <v>4.8543689320388346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6.7961165048543686</v>
      </c>
      <c r="J18" s="8">
        <f>Kluppierungsprotokoll!J18/$B$6</f>
        <v>0</v>
      </c>
      <c r="K18" s="8">
        <f>Kluppierungsprotokoll!K18/$B$6</f>
        <v>0.970873786407767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0.970873786407767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1.941747572815534</v>
      </c>
      <c r="D19" s="8">
        <f>Kluppierungsprotokoll!D19/$B$6</f>
        <v>6.7961165048543686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3.883495145631068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2.912621359223301</v>
      </c>
      <c r="D20" s="8">
        <f>Kluppierungsprotokoll!D20/$B$6</f>
        <v>6.7961165048543686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5.825242718446602</v>
      </c>
      <c r="J20" s="8">
        <f>Kluppierungsprotokoll!J20/$B$6</f>
        <v>0</v>
      </c>
      <c r="K20" s="8">
        <f>Kluppierungsprotokoll!K20/$B$6</f>
        <v>0.970873786407767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11.650485436893204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2.912621359223301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7.766990291262136</v>
      </c>
      <c r="D22" s="8">
        <f>Kluppierungsprotokoll!D22/$B$6</f>
        <v>7.766990291262136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0.970873786407767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3.883495145631068</v>
      </c>
      <c r="D23" s="8">
        <f>Kluppierungsprotokoll!D23/$B$6</f>
        <v>12.621359223300971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3.883495145631068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0.970873786407767</v>
      </c>
      <c r="D25" s="8">
        <f>Kluppierungsprotokoll!D25/$B$6</f>
        <v>7.766990291262136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2.912621359223301</v>
      </c>
      <c r="D26" s="8">
        <f>Kluppierungsprotokoll!D26/$B$6</f>
        <v>2.912621359223301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0.970873786407767</v>
      </c>
      <c r="D27" s="8">
        <f>Kluppierungsprotokoll!D27/$B$6</f>
        <v>1.941747572815534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0.970873786407767</v>
      </c>
      <c r="D28" s="8">
        <f>Kluppierungsprotokoll!D28/$B$6</f>
        <v>1.941747572815534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0.970873786407767</v>
      </c>
      <c r="D30" s="8">
        <f>Kluppierungsprotokoll!D30/$B$6</f>
        <v>0.970873786407767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2.5446900494077322E-2</v>
      </c>
      <c r="D11" s="8">
        <f>Kluppierungsprotokoll!D11*($A11/200)^2*PI()</f>
        <v>0.5852787113637784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0.25446900494077318</v>
      </c>
      <c r="J11" s="8">
        <f>Kluppierungsprotokoll!J11*($A11/200)^2*PI()</f>
        <v>0</v>
      </c>
      <c r="K11" s="8">
        <f>Kluppierungsprotokoll!K11*($A11/200)^2*PI()</f>
        <v>5.0893800988154644E-2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3.8013271108436497E-2</v>
      </c>
      <c r="D12" s="8">
        <f>Kluppierungsprotokoll!D12*($A12/200)^2*PI()</f>
        <v>0.34211943997592847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0.38013271108436497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0.10618583169133503</v>
      </c>
      <c r="D13" s="8">
        <f>Kluppierungsprotokoll!D13*($A13/200)^2*PI()</f>
        <v>0.3185574950740051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0.4778362426110076</v>
      </c>
      <c r="J13" s="8">
        <f>Kluppierungsprotokoll!J13*($A13/200)^2*PI()</f>
        <v>0</v>
      </c>
      <c r="K13" s="8">
        <f>Kluppierungsprotokoll!K13*($A13/200)^2*PI()</f>
        <v>0.26546457922833755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7.0685834705770348E-2</v>
      </c>
      <c r="D14" s="8">
        <f>Kluppierungsprotokoll!D14*($A14/200)^2*PI()</f>
        <v>0.42411500823462212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0.63617251235193306</v>
      </c>
      <c r="J14" s="8">
        <f>Kluppierungsprotokoll!J14*($A14/200)^2*PI()</f>
        <v>0</v>
      </c>
      <c r="K14" s="8">
        <f>Kluppierungsprotokoll!K14*($A14/200)^2*PI()</f>
        <v>0.28274333882308139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9.0792027688745044E-2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1.2710883876424306</v>
      </c>
      <c r="J15" s="8">
        <f>Kluppierungsprotokoll!J15*($A15/200)^2*PI()</f>
        <v>0</v>
      </c>
      <c r="K15" s="8">
        <f>Kluppierungsprotokoll!K15*($A15/200)^2*PI()</f>
        <v>0.54475216613247024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0.11341149479459153</v>
      </c>
      <c r="D16" s="8">
        <f>Kluppierungsprotokoll!D16*($A16/200)^2*PI()</f>
        <v>0.45364597917836613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0.68046896876754925</v>
      </c>
      <c r="J16" s="8">
        <f>Kluppierungsprotokoll!J16*($A16/200)^2*PI()</f>
        <v>0</v>
      </c>
      <c r="K16" s="8">
        <f>Kluppierungsprotokoll!K16*($A16/200)^2*PI()</f>
        <v>0.34023448438377463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0.27708847204661974</v>
      </c>
      <c r="D17" s="8">
        <f>Kluppierungsprotokoll!D17*($A17/200)^2*PI()</f>
        <v>0.41563270806992952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1.5239865962564083</v>
      </c>
      <c r="J17" s="8">
        <f>Kluppierungsprotokoll!J17*($A17/200)^2*PI()</f>
        <v>0</v>
      </c>
      <c r="K17" s="8">
        <f>Kluppierungsprotokoll!K17*($A17/200)^2*PI()</f>
        <v>0.27708847204661974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0.13854423602330987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0.83095125687450033</v>
      </c>
      <c r="D18" s="8">
        <f>Kluppierungsprotokoll!D18*($A18/200)^2*PI()</f>
        <v>0.83095125687450033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1.1633317596243005</v>
      </c>
      <c r="J18" s="8">
        <f>Kluppierungsprotokoll!J18*($A18/200)^2*PI()</f>
        <v>0</v>
      </c>
      <c r="K18" s="8">
        <f>Kluppierungsprotokoll!K18*($A18/200)^2*PI()</f>
        <v>0.16619025137490007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0.16619025137490007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0.39269908169872414</v>
      </c>
      <c r="D19" s="8">
        <f>Kluppierungsprotokoll!D19*($A19/200)^2*PI()</f>
        <v>1.3744467859455345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0.78539816339744828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0.68706631334008772</v>
      </c>
      <c r="D20" s="8">
        <f>Kluppierungsprotokoll!D20*($A20/200)^2*PI()</f>
        <v>1.6031547311268717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1.3741326266801754</v>
      </c>
      <c r="J20" s="8">
        <f>Kluppierungsprotokoll!J20*($A20/200)^2*PI()</f>
        <v>0</v>
      </c>
      <c r="K20" s="8">
        <f>Kluppierungsprotokoll!K20*($A20/200)^2*PI()</f>
        <v>0.22902210444669593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3.1704953060028189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0.79262382650070473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2.4152564320798331</v>
      </c>
      <c r="D22" s="8">
        <f>Kluppierungsprotokoll!D22*($A22/200)^2*PI()</f>
        <v>2.4152564320798331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1.3684777599037141</v>
      </c>
      <c r="D23" s="8">
        <f>Kluppierungsprotokoll!D23*($A23/200)^2*PI()</f>
        <v>4.4475527196870708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1.5393804002589984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0.43008403427644265</v>
      </c>
      <c r="D25" s="8">
        <f>Kluppierungsprotokoll!D25*($A25/200)^2*PI()</f>
        <v>3.4406722742115412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1.4335087278330227</v>
      </c>
      <c r="D26" s="8">
        <f>Kluppierungsprotokoll!D26*($A26/200)^2*PI()</f>
        <v>1.4335087278330227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0.52810172506844411</v>
      </c>
      <c r="D27" s="8">
        <f>Kluppierungsprotokoll!D27*($A27/200)^2*PI()</f>
        <v>1.0562034501368882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0.58088048164875272</v>
      </c>
      <c r="D28" s="8">
        <f>Kluppierungsprotokoll!D28*($A28/200)^2*PI()</f>
        <v>1.1617609632975054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0.69397781717798523</v>
      </c>
      <c r="D30" s="8">
        <f>Kluppierungsprotokoll!D30*($A30/200)^2*PI()</f>
        <v>0.69397781717798523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10.082627462431084</v>
      </c>
      <c r="D53">
        <f t="shared" ref="D53:S53" si="0">SUM(D9:D51)</f>
        <v>26.069878317284179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9.641547853867074</v>
      </c>
      <c r="J53">
        <f t="shared" si="0"/>
        <v>0</v>
      </c>
      <c r="K53">
        <f t="shared" si="0"/>
        <v>2.1944024685324708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0.30473448739820996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48.293190589513017</v>
      </c>
    </row>
    <row r="54" spans="1:20" x14ac:dyDescent="0.25">
      <c r="A54" t="s">
        <v>24</v>
      </c>
      <c r="B54" t="s">
        <v>26</v>
      </c>
      <c r="C54">
        <f>C53/$B$6</f>
        <v>9.7889587013894026</v>
      </c>
      <c r="D54">
        <f t="shared" ref="D54:S54" si="1">D53/$B$6</f>
        <v>25.310561473091436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9.3607260717156056</v>
      </c>
      <c r="J54">
        <f t="shared" si="1"/>
        <v>0</v>
      </c>
      <c r="K54">
        <f t="shared" si="1"/>
        <v>2.1304878335266708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0.29585872562933008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46.886592805352443</v>
      </c>
    </row>
    <row r="55" spans="1:20" x14ac:dyDescent="0.25">
      <c r="A55" t="s">
        <v>24</v>
      </c>
      <c r="B55" t="s">
        <v>31</v>
      </c>
      <c r="C55">
        <f>C54/$T54</f>
        <v>0.20877948504443092</v>
      </c>
      <c r="D55">
        <f t="shared" ref="D55:S55" si="2">D54/$T54</f>
        <v>0.53982513888708183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0.19964611441433233</v>
      </c>
      <c r="J55">
        <f t="shared" si="2"/>
        <v>0</v>
      </c>
      <c r="K55">
        <f t="shared" si="2"/>
        <v>4.5439169409713646E-2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6.3100922444412656E-3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0.2</v>
      </c>
      <c r="D11" s="8">
        <f>Kluppierungsprotokoll!D11*$B11</f>
        <v>4.6000000000000005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</v>
      </c>
      <c r="J11" s="8">
        <f>Kluppierungsprotokoll!J11*$B11</f>
        <v>0</v>
      </c>
      <c r="K11" s="8">
        <f>Kluppierungsprotokoll!K11*$B11</f>
        <v>0.4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0.3</v>
      </c>
      <c r="D12" s="8">
        <f>Kluppierungsprotokoll!D12*$B12</f>
        <v>2.6999999999999997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3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</v>
      </c>
      <c r="D13" s="8">
        <f>Kluppierungsprotokoll!D13*$B13</f>
        <v>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4.5</v>
      </c>
      <c r="J13" s="8">
        <f>Kluppierungsprotokoll!J13*$B13</f>
        <v>0</v>
      </c>
      <c r="K13" s="8">
        <f>Kluppierungsprotokoll!K13*$B13</f>
        <v>2.5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0.7</v>
      </c>
      <c r="D14" s="8">
        <f>Kluppierungsprotokoll!D14*$B14</f>
        <v>4.1999999999999993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6.3</v>
      </c>
      <c r="J14" s="8">
        <f>Kluppierungsprotokoll!J14*$B14</f>
        <v>0</v>
      </c>
      <c r="K14" s="8">
        <f>Kluppierungsprotokoll!K14*$B14</f>
        <v>2.8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0.9</v>
      </c>
      <c r="D15" s="8">
        <f>Kluppierungsprotokoll!D15*$B15</f>
        <v>3.6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12.6</v>
      </c>
      <c r="J15" s="8">
        <f>Kluppierungsprotokoll!J15*$B15</f>
        <v>0</v>
      </c>
      <c r="K15" s="8">
        <f>Kluppierungsprotokoll!K15*$B15</f>
        <v>5.4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1.2</v>
      </c>
      <c r="D16" s="8">
        <f>Kluppierungsprotokoll!D16*$B16</f>
        <v>4.8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7.1999999999999993</v>
      </c>
      <c r="J16" s="8">
        <f>Kluppierungsprotokoll!J16*$B16</f>
        <v>0</v>
      </c>
      <c r="K16" s="8">
        <f>Kluppierungsprotokoll!K16*$B16</f>
        <v>3.5999999999999996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3</v>
      </c>
      <c r="D17" s="8">
        <f>Kluppierungsprotokoll!D17*$B17</f>
        <v>4.5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16.5</v>
      </c>
      <c r="J17" s="8">
        <f>Kluppierungsprotokoll!J17*$B17</f>
        <v>0</v>
      </c>
      <c r="K17" s="8">
        <f>Kluppierungsprotokoll!K17*$B17</f>
        <v>3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1.5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9</v>
      </c>
      <c r="D18" s="8">
        <f>Kluppierungsprotokoll!D18*$B18</f>
        <v>9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12.6</v>
      </c>
      <c r="J18" s="8">
        <f>Kluppierungsprotokoll!J18*$B18</f>
        <v>0</v>
      </c>
      <c r="K18" s="8">
        <f>Kluppierungsprotokoll!K18*$B18</f>
        <v>1.8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1.8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4.4000000000000004</v>
      </c>
      <c r="D19" s="8">
        <f>Kluppierungsprotokoll!D19*$B19</f>
        <v>15.400000000000002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8.8000000000000007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7.8000000000000007</v>
      </c>
      <c r="D20" s="8">
        <f>Kluppierungsprotokoll!D20*$B20</f>
        <v>18.2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15.600000000000001</v>
      </c>
      <c r="J20" s="8">
        <f>Kluppierungsprotokoll!J20*$B20</f>
        <v>0</v>
      </c>
      <c r="K20" s="8">
        <f>Kluppierungsprotokoll!K20*$B20</f>
        <v>2.6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36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9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27.2</v>
      </c>
      <c r="D22" s="8">
        <f>Kluppierungsprotokoll!D22*$B22</f>
        <v>27.2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15.6</v>
      </c>
      <c r="D23" s="8">
        <f>Kluppierungsprotokoll!D23*$B23</f>
        <v>50.699999999999996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17.600000000000001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4.9000000000000004</v>
      </c>
      <c r="D25" s="8">
        <f>Kluppierungsprotokoll!D25*$B25</f>
        <v>39.200000000000003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16.200000000000003</v>
      </c>
      <c r="D26" s="8">
        <f>Kluppierungsprotokoll!D26*$B26</f>
        <v>16.200000000000003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6</v>
      </c>
      <c r="D27" s="8">
        <f>Kluppierungsprotokoll!D27*$B27</f>
        <v>12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6.6</v>
      </c>
      <c r="D28" s="8">
        <f>Kluppierungsprotokoll!D28*$B28</f>
        <v>13.2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7.9</v>
      </c>
      <c r="D30" s="8">
        <f>Kluppierungsprotokoll!D30*$B30</f>
        <v>7.9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112.9</v>
      </c>
      <c r="D53">
        <f t="shared" ref="D53:S53" si="0">SUM(D9:D51)</f>
        <v>289.99999999999994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101.5</v>
      </c>
      <c r="J53">
        <f t="shared" si="0"/>
        <v>0</v>
      </c>
      <c r="K53">
        <f t="shared" si="0"/>
        <v>22.400000000000002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3.3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530.09999999999991</v>
      </c>
    </row>
    <row r="54" spans="1:20" x14ac:dyDescent="0.25">
      <c r="A54" t="s">
        <v>25</v>
      </c>
      <c r="B54" t="s">
        <v>26</v>
      </c>
      <c r="C54">
        <f>C53/$B$6</f>
        <v>109.6116504854369</v>
      </c>
      <c r="D54">
        <f t="shared" ref="D54:S54" si="1">D53/$B$6</f>
        <v>281.55339805825236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98.543689320388353</v>
      </c>
      <c r="J54">
        <f t="shared" si="1"/>
        <v>0</v>
      </c>
      <c r="K54">
        <f t="shared" si="1"/>
        <v>21.747572815533982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3.203883495145631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514.66019417475718</v>
      </c>
    </row>
    <row r="55" spans="1:20" x14ac:dyDescent="0.25">
      <c r="A55" t="s">
        <v>25</v>
      </c>
      <c r="B55" t="s">
        <v>31</v>
      </c>
      <c r="C55">
        <f>C54/$T54</f>
        <v>0.21297868326730809</v>
      </c>
      <c r="D55">
        <f t="shared" ref="D55:S55" si="2">D54/$T54</f>
        <v>0.54706659120920575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0.19147330692322206</v>
      </c>
      <c r="J55">
        <f t="shared" si="2"/>
        <v>0</v>
      </c>
      <c r="K55">
        <f t="shared" si="2"/>
        <v>4.2256178079607631E-2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6.2252405206564805E-3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2026-02-04T10:34:46Z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