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43\"/>
    </mc:Choice>
  </mc:AlternateContent>
  <bookViews>
    <workbookView xWindow="0" yWindow="0" windowWidth="27165" windowHeight="1416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5" l="1"/>
  <c r="P33" i="5"/>
  <c r="I33" i="5"/>
  <c r="Q33" i="5"/>
  <c r="J33" i="5"/>
  <c r="R33" i="5"/>
  <c r="N33" i="5"/>
  <c r="C33" i="5"/>
  <c r="K33" i="5"/>
  <c r="S33" i="5"/>
  <c r="D33" i="5"/>
  <c r="L33" i="5"/>
  <c r="E33" i="5"/>
  <c r="M33" i="5"/>
  <c r="F33" i="5"/>
  <c r="G33" i="5"/>
  <c r="O33" i="5"/>
  <c r="H33" i="6"/>
  <c r="Q33" i="6"/>
  <c r="C33" i="6"/>
  <c r="K33" i="6"/>
  <c r="S33" i="6"/>
  <c r="E33" i="6"/>
  <c r="N33" i="6"/>
  <c r="J33" i="6"/>
  <c r="D33" i="6"/>
  <c r="L33" i="6"/>
  <c r="M33" i="6"/>
  <c r="F33" i="6"/>
  <c r="I33" i="6"/>
  <c r="R33" i="6"/>
  <c r="G33" i="6"/>
  <c r="O33" i="6"/>
  <c r="P33" i="6"/>
  <c r="I32" i="6"/>
  <c r="S32" i="6"/>
  <c r="D32" i="6"/>
  <c r="L32" i="6"/>
  <c r="F32" i="6"/>
  <c r="O32" i="6"/>
  <c r="J32" i="6"/>
  <c r="E32" i="6"/>
  <c r="M32" i="6"/>
  <c r="N32" i="6"/>
  <c r="G32" i="6"/>
  <c r="C32" i="6"/>
  <c r="H32" i="6"/>
  <c r="P32" i="6"/>
  <c r="Q32" i="6"/>
  <c r="R32" i="6"/>
  <c r="K32" i="6"/>
  <c r="C30" i="5"/>
  <c r="K30" i="5"/>
  <c r="S30" i="5"/>
  <c r="D30" i="5"/>
  <c r="L30" i="5"/>
  <c r="E30" i="5"/>
  <c r="M30" i="5"/>
  <c r="F30" i="5"/>
  <c r="N30" i="5"/>
  <c r="G30" i="5"/>
  <c r="O30" i="5"/>
  <c r="H30" i="5"/>
  <c r="P30" i="5"/>
  <c r="I30" i="5"/>
  <c r="Q30" i="5"/>
  <c r="J30" i="5"/>
  <c r="R30" i="5"/>
  <c r="G34" i="5"/>
  <c r="O34" i="5"/>
  <c r="H34" i="5"/>
  <c r="P34" i="5"/>
  <c r="I34" i="5"/>
  <c r="Q34" i="5"/>
  <c r="J34" i="5"/>
  <c r="R34" i="5"/>
  <c r="C34" i="5"/>
  <c r="K34" i="5"/>
  <c r="S34" i="5"/>
  <c r="E34" i="5"/>
  <c r="D34" i="5"/>
  <c r="L34" i="5"/>
  <c r="M34" i="5"/>
  <c r="F34" i="5"/>
  <c r="N34" i="5"/>
  <c r="C30" i="6"/>
  <c r="S30" i="6"/>
  <c r="F30" i="6"/>
  <c r="N30" i="6"/>
  <c r="P30" i="6"/>
  <c r="Q30" i="6"/>
  <c r="L30" i="6"/>
  <c r="G30" i="6"/>
  <c r="O30" i="6"/>
  <c r="H30" i="6"/>
  <c r="I30" i="6"/>
  <c r="D30" i="6"/>
  <c r="E30" i="6"/>
  <c r="J30" i="6"/>
  <c r="R30" i="6"/>
  <c r="K30" i="6"/>
  <c r="M30" i="6"/>
  <c r="O34" i="6"/>
  <c r="J34" i="6"/>
  <c r="R34" i="6"/>
  <c r="D34" i="6"/>
  <c r="M34" i="6"/>
  <c r="P34" i="6"/>
  <c r="C34" i="6"/>
  <c r="K34" i="6"/>
  <c r="S34" i="6"/>
  <c r="L34" i="6"/>
  <c r="E34" i="6"/>
  <c r="I34" i="6"/>
  <c r="F34" i="6"/>
  <c r="N34" i="6"/>
  <c r="G34" i="6"/>
  <c r="H34" i="6"/>
  <c r="Q34" i="6"/>
  <c r="I32" i="5"/>
  <c r="Q32" i="5"/>
  <c r="O32" i="5"/>
  <c r="J32" i="5"/>
  <c r="R32" i="5"/>
  <c r="C32" i="5"/>
  <c r="K32" i="5"/>
  <c r="S32" i="5"/>
  <c r="D32" i="5"/>
  <c r="L32" i="5"/>
  <c r="E32" i="5"/>
  <c r="M32" i="5"/>
  <c r="F32" i="5"/>
  <c r="N32" i="5"/>
  <c r="G32" i="5"/>
  <c r="H32" i="5"/>
  <c r="P32" i="5"/>
  <c r="J31" i="5"/>
  <c r="R31" i="5"/>
  <c r="C31" i="5"/>
  <c r="K31" i="5"/>
  <c r="S31" i="5"/>
  <c r="D31" i="5"/>
  <c r="L31" i="5"/>
  <c r="E31" i="5"/>
  <c r="M31" i="5"/>
  <c r="F31" i="5"/>
  <c r="N31" i="5"/>
  <c r="G31" i="5"/>
  <c r="O31" i="5"/>
  <c r="H31" i="5"/>
  <c r="P31" i="5"/>
  <c r="I31" i="5"/>
  <c r="Q31" i="5"/>
  <c r="J31" i="6"/>
  <c r="C31" i="6"/>
  <c r="D31" i="6"/>
  <c r="E31" i="6"/>
  <c r="M31" i="6"/>
  <c r="G31" i="6"/>
  <c r="P31" i="6"/>
  <c r="L31" i="6"/>
  <c r="F31" i="6"/>
  <c r="N31" i="6"/>
  <c r="O31" i="6"/>
  <c r="H31" i="6"/>
  <c r="S31" i="6"/>
  <c r="I31" i="6"/>
  <c r="Q31" i="6"/>
  <c r="R31" i="6"/>
  <c r="K31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<sst xmlns="http://schemas.openxmlformats.org/spreadsheetml/2006/main" count="155" uniqueCount="56">
  <si>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</si>
  <si>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</si>
  <si>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</si>
  <si>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</si>
  <si>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</si>
  <si>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</si>
  <si>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</si>
  <si>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</si>
  <si>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</si>
  <si>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</si>
  <si>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</si>
  <si>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</si>
  <si>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</si>
  <si>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</si>
  <si>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</si>
  <si>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</si>
  <si>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</si>
  <si>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</si>
  <si>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</si>
  <si>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</si>
  <si>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</si>
  <si>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</si>
  <si>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</si>
  <si>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</si>
  <si>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</si>
  <si>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</si>
  <si>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</si>
  <si>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</si>
  <si>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</si>
  <si>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</si>
  <si>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</si>
  <si>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</si>
  <si>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</si>
  <si>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</si>
  <si>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</si>
  <si>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</si>
  <si>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</si>
  <si>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</si>
  <si>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</si>
  <si>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</si>
  <si>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</si>
  <si>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</si>
  <si>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</si>
  <si>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</si>
  <si>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</si>
  <si>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</si>
  <si>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</si>
  <si>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</si>
  <si>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</si>
  <si>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</si>
  <si>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</si>
  <si>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</si>
  <si>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</si>
  <si>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</si>
  <si>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</si>
  <si>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VD43 - Côte de Cossonay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</si>
</sst>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O29" sqref="O29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42153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0.87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>
        <v>23</v>
      </c>
      <c r="D10" s="8"/>
      <c r="E10" s="8"/>
      <c r="F10" s="8"/>
      <c r="G10" s="8"/>
      <c r="H10" s="8"/>
      <c r="I10" s="8">
        <v>59</v>
      </c>
      <c r="J10" s="8">
        <v>8</v>
      </c>
      <c r="K10" s="8">
        <v>47</v>
      </c>
      <c r="L10" s="8"/>
      <c r="M10" s="8">
        <v>33</v>
      </c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2</v>
      </c>
      <c r="D11" s="8"/>
      <c r="E11" s="8"/>
      <c r="F11" s="8"/>
      <c r="G11" s="8"/>
      <c r="H11" s="8"/>
      <c r="I11" s="8">
        <v>40</v>
      </c>
      <c r="J11" s="8">
        <v>10</v>
      </c>
      <c r="K11" s="8">
        <v>33</v>
      </c>
      <c r="L11" s="8">
        <v>1</v>
      </c>
      <c r="M11" s="8">
        <v>5</v>
      </c>
      <c r="N11" s="8"/>
      <c r="O11" s="8"/>
      <c r="P11" s="8">
        <v>1</v>
      </c>
      <c r="Q11" s="8"/>
      <c r="R11" s="8"/>
      <c r="S11" s="8">
        <v>1</v>
      </c>
    </row>
    <row r="12" spans="1:19" x14ac:dyDescent="0.25">
      <c r="A12" s="8">
        <v>22</v>
      </c>
      <c r="B12" s="8">
        <v>0.28999999999999998</v>
      </c>
      <c r="C12" s="8">
        <v>1</v>
      </c>
      <c r="D12" s="8"/>
      <c r="E12" s="8"/>
      <c r="F12" s="8"/>
      <c r="G12" s="8"/>
      <c r="H12" s="8"/>
      <c r="I12" s="8">
        <v>22</v>
      </c>
      <c r="J12" s="8">
        <v>8</v>
      </c>
      <c r="K12" s="8">
        <v>39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/>
      <c r="D13" s="8"/>
      <c r="E13" s="8">
        <v>2</v>
      </c>
      <c r="F13" s="8"/>
      <c r="G13" s="8"/>
      <c r="H13" s="8"/>
      <c r="I13" s="8">
        <v>13</v>
      </c>
      <c r="J13" s="8">
        <v>19</v>
      </c>
      <c r="K13" s="8">
        <v>33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/>
      <c r="D14" s="8"/>
      <c r="E14" s="8">
        <v>1</v>
      </c>
      <c r="F14" s="8"/>
      <c r="G14" s="8"/>
      <c r="H14" s="8"/>
      <c r="I14" s="8">
        <v>10</v>
      </c>
      <c r="J14" s="8">
        <v>14</v>
      </c>
      <c r="K14" s="8">
        <v>40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/>
      <c r="D15" s="8"/>
      <c r="E15" s="8"/>
      <c r="F15" s="8"/>
      <c r="G15" s="8"/>
      <c r="H15" s="8"/>
      <c r="I15" s="8">
        <v>10</v>
      </c>
      <c r="J15" s="8">
        <v>26</v>
      </c>
      <c r="K15" s="8">
        <v>34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/>
      <c r="D16" s="8"/>
      <c r="E16" s="8"/>
      <c r="F16" s="8"/>
      <c r="G16" s="8"/>
      <c r="H16" s="8"/>
      <c r="I16" s="8">
        <v>4</v>
      </c>
      <c r="J16" s="8">
        <v>25</v>
      </c>
      <c r="K16" s="8">
        <v>8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1</v>
      </c>
      <c r="D17" s="8"/>
      <c r="E17" s="8"/>
      <c r="F17" s="8"/>
      <c r="G17" s="8"/>
      <c r="H17" s="8"/>
      <c r="I17" s="8">
        <v>3</v>
      </c>
      <c r="J17" s="8">
        <v>24</v>
      </c>
      <c r="K17" s="8">
        <v>2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/>
      <c r="D18" s="8"/>
      <c r="E18" s="8"/>
      <c r="F18" s="8"/>
      <c r="G18" s="8"/>
      <c r="H18" s="8"/>
      <c r="I18" s="8">
        <v>1</v>
      </c>
      <c r="J18" s="8">
        <v>19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/>
      <c r="D19" s="8"/>
      <c r="E19" s="8"/>
      <c r="F19" s="8"/>
      <c r="G19" s="8"/>
      <c r="H19" s="8"/>
      <c r="I19" s="8">
        <v>3</v>
      </c>
      <c r="J19" s="8">
        <v>9</v>
      </c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/>
      <c r="D20" s="8"/>
      <c r="E20" s="8"/>
      <c r="F20" s="8"/>
      <c r="G20" s="8"/>
      <c r="H20" s="8"/>
      <c r="I20" s="8">
        <v>2</v>
      </c>
      <c r="J20" s="8">
        <v>8</v>
      </c>
      <c r="K20" s="8">
        <v>1</v>
      </c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/>
      <c r="D21" s="8"/>
      <c r="E21" s="8"/>
      <c r="F21" s="8"/>
      <c r="G21" s="8"/>
      <c r="H21" s="8"/>
      <c r="I21" s="8"/>
      <c r="J21" s="8">
        <v>1</v>
      </c>
      <c r="K21" s="8"/>
      <c r="L21" s="8"/>
      <c r="M21" s="8"/>
      <c r="N21" s="8"/>
      <c r="O21" s="8"/>
      <c r="P21" s="8"/>
      <c r="Q21" s="8"/>
      <c r="R21" s="8"/>
      <c r="S21" s="8">
        <v>1</v>
      </c>
    </row>
    <row r="22" spans="1:19" x14ac:dyDescent="0.25">
      <c r="A22" s="8">
        <v>62</v>
      </c>
      <c r="B22" s="8">
        <v>3.8</v>
      </c>
      <c r="C22" s="8"/>
      <c r="D22" s="8"/>
      <c r="E22" s="8"/>
      <c r="F22" s="8"/>
      <c r="G22" s="8"/>
      <c r="H22" s="8"/>
      <c r="I22" s="8">
        <v>3</v>
      </c>
      <c r="J22" s="8">
        <v>5</v>
      </c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/>
      <c r="E23" s="8"/>
      <c r="F23" s="8"/>
      <c r="G23" s="8"/>
      <c r="H23" s="8"/>
      <c r="I23" s="8"/>
      <c r="J23" s="8">
        <v>1</v>
      </c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>
        <v>1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>
        <v>2</v>
      </c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27</v>
      </c>
      <c r="D54" s="12">
        <f t="shared" ref="D54:S54" si="0">SUM(D9:D51)</f>
        <v>0</v>
      </c>
      <c r="E54" s="12">
        <f t="shared" si="0"/>
        <v>3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173</v>
      </c>
      <c r="J54" s="12">
        <f t="shared" si="0"/>
        <v>177</v>
      </c>
      <c r="K54" s="12">
        <f t="shared" si="0"/>
        <v>237</v>
      </c>
      <c r="L54" s="12">
        <f t="shared" si="0"/>
        <v>1</v>
      </c>
      <c r="M54" s="12">
        <f t="shared" si="0"/>
        <v>38</v>
      </c>
      <c r="N54" s="12">
        <f t="shared" si="0"/>
        <v>0</v>
      </c>
      <c r="O54" s="12">
        <f t="shared" si="0"/>
        <v>0</v>
      </c>
      <c r="P54" s="12">
        <f t="shared" ref="P54:Q54" si="2">SUM(P9:P51)</f>
        <v>1</v>
      </c>
      <c r="Q54" s="12">
        <f t="shared" si="2"/>
        <v>0</v>
      </c>
      <c r="R54" s="12">
        <f t="shared" si="0"/>
        <v>0</v>
      </c>
      <c r="S54" s="12">
        <f t="shared" si="0"/>
        <v>2</v>
      </c>
      <c r="T54" s="13">
        <f>SUM(C54:S54)</f>
        <v>659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31</v>
      </c>
      <c r="D55" s="20">
        <f t="shared" ref="D55:S55" si="3">ROUND(D54/$B$6, 1)</f>
        <v>0</v>
      </c>
      <c r="E55" s="20">
        <f t="shared" si="3"/>
        <v>3.4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198.9</v>
      </c>
      <c r="J55" s="20">
        <f t="shared" si="3"/>
        <v>203.4</v>
      </c>
      <c r="K55" s="20">
        <f t="shared" si="3"/>
        <v>272.39999999999998</v>
      </c>
      <c r="L55" s="20">
        <f t="shared" si="3"/>
        <v>1.1000000000000001</v>
      </c>
      <c r="M55" s="20">
        <f t="shared" si="3"/>
        <v>43.7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1.1000000000000001</v>
      </c>
      <c r="Q55" s="20">
        <f t="shared" si="5"/>
        <v>0</v>
      </c>
      <c r="R55" s="20">
        <f t="shared" si="3"/>
        <v>0</v>
      </c>
      <c r="S55" s="20">
        <f t="shared" si="3"/>
        <v>2.2999999999999998</v>
      </c>
      <c r="T55" s="21">
        <f>ROUND(SUM(C55:S55),0)</f>
        <v>757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0.57999999999999996</v>
      </c>
      <c r="D56" s="22">
        <f>ROUND('Calcul surface terriere'!D53, 2)</f>
        <v>0</v>
      </c>
      <c r="E56" s="22">
        <f>ROUND('Calcul surface terriere'!E53, 2)</f>
        <v>0.18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9.5</v>
      </c>
      <c r="J56" s="22">
        <f>ROUND('Calcul surface terriere'!J53, 2)</f>
        <v>20.07</v>
      </c>
      <c r="K56" s="22">
        <f>ROUND('Calcul surface terriere'!K53, 2)</f>
        <v>12.13</v>
      </c>
      <c r="L56" s="22">
        <f>ROUND('Calcul surface terriere'!L53, 2)</f>
        <v>0.03</v>
      </c>
      <c r="M56" s="22">
        <f>ROUND('Calcul surface terriere'!M53, 2)</f>
        <v>0.64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0.03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0.28999999999999998</v>
      </c>
      <c r="T56" s="23">
        <f>ROUND('Calcul surface terriere'!T53,1)</f>
        <v>43.4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0.67</v>
      </c>
      <c r="D57" s="22">
        <f>ROUND('Calcul surface terriere'!D54, 2)</f>
        <v>0</v>
      </c>
      <c r="E57" s="22">
        <f>ROUND('Calcul surface terriere'!E54, 2)</f>
        <v>0.2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10.92</v>
      </c>
      <c r="J57" s="22">
        <f>ROUND('Calcul surface terriere'!J54, 2)</f>
        <v>23.07</v>
      </c>
      <c r="K57" s="22">
        <f>ROUND('Calcul surface terriere'!K54, 2)</f>
        <v>13.94</v>
      </c>
      <c r="L57" s="22">
        <f>ROUND('Calcul surface terriere'!L54, 2)</f>
        <v>0.03</v>
      </c>
      <c r="M57" s="22">
        <f>ROUND('Calcul surface terriere'!M54, 2)</f>
        <v>0.73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0.03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0.33</v>
      </c>
      <c r="T57" s="23">
        <f>ROUND('Calcul surface terriere'!T54, 1)</f>
        <v>49.9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22</v>
      </c>
      <c r="J58" s="24">
        <f>ROUND(100 * 'Calcul surface terriere'!J55,0)</f>
        <v>46</v>
      </c>
      <c r="K58" s="24">
        <f>ROUND(100 * 'Calcul surface terriere'!K55,0)</f>
        <v>28</v>
      </c>
      <c r="L58" s="24">
        <f>ROUND(100 * 'Calcul surface terriere'!L55,0)</f>
        <v>0</v>
      </c>
      <c r="M58" s="24">
        <f>ROUND(100 * 'Calcul surface terriere'!M55,0)</f>
        <v>1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5</v>
      </c>
      <c r="D59" s="26">
        <f>ROUND('Calcul volume sur pied'!D53, 1)</f>
        <v>0</v>
      </c>
      <c r="E59" s="26">
        <f>ROUND('Calcul volume sur pied'!E53, 1)</f>
        <v>1.6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97.1</v>
      </c>
      <c r="J59" s="26">
        <f>ROUND('Calcul volume sur pied'!J53, 1)</f>
        <v>221.6</v>
      </c>
      <c r="K59" s="26">
        <f>ROUND('Calcul volume sur pied'!K53, 1)</f>
        <v>111.7</v>
      </c>
      <c r="L59" s="26">
        <f>ROUND('Calcul volume sur pied'!L53, 1)</f>
        <v>0.2</v>
      </c>
      <c r="M59" s="26">
        <f>ROUND('Calcul volume sur pied'!M53, 1)</f>
        <v>4.9000000000000004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0.2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3.5</v>
      </c>
      <c r="T59" s="27">
        <f>ROUND('Calcul volume sur pied'!T53, 0)</f>
        <v>446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5.7</v>
      </c>
      <c r="D60" s="26">
        <f>ROUND('Calcul volume sur pied'!D54, 1)</f>
        <v>0</v>
      </c>
      <c r="E60" s="26">
        <f>ROUND('Calcul volume sur pied'!E54, 1)</f>
        <v>1.8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111.6</v>
      </c>
      <c r="J60" s="26">
        <f>ROUND('Calcul volume sur pied'!J54, 1)</f>
        <v>254.7</v>
      </c>
      <c r="K60" s="26">
        <f>ROUND('Calcul volume sur pied'!K54, 1)</f>
        <v>128.4</v>
      </c>
      <c r="L60" s="26">
        <f>ROUND('Calcul volume sur pied'!L54, 1)</f>
        <v>0.2</v>
      </c>
      <c r="M60" s="26">
        <f>ROUND('Calcul volume sur pied'!M54, 1)</f>
        <v>5.6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0.2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4</v>
      </c>
      <c r="T60" s="27">
        <f>ROUND('Calcul volume sur pied'!T54, 0)</f>
        <v>512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22</v>
      </c>
      <c r="J61" s="24">
        <f>ROUND(100 * 'Calcul volume sur pied'!J55, 0)</f>
        <v>50</v>
      </c>
      <c r="K61" s="24">
        <f>ROUND(100 * 'Calcul volume sur pied'!K55, 0)</f>
        <v>25</v>
      </c>
      <c r="L61" s="24">
        <f>ROUND(100 * 'Calcul volume sur pied'!L55, 0)</f>
        <v>0</v>
      </c>
      <c r="M61" s="24">
        <f>ROUND(100 * 'Calcul volume sur pied'!M55, 0)</f>
        <v>1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26.436781609195403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67.816091954022994</v>
      </c>
      <c r="J10" s="8">
        <f>'Protocole Inventaire'!J10/$B$6</f>
        <v>9.1954022988505741</v>
      </c>
      <c r="K10" s="8">
        <f>'Protocole Inventaire'!K10/$B$6</f>
        <v>54.022988505747129</v>
      </c>
      <c r="L10" s="8">
        <f>'Protocole Inventaire'!L10/$B$6</f>
        <v>0</v>
      </c>
      <c r="M10" s="8">
        <f>'Protocole Inventaire'!M10/$B$6</f>
        <v>37.931034482758619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2.2988505747126435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45.977011494252871</v>
      </c>
      <c r="J11" s="8">
        <f>'Protocole Inventaire'!J11/$B$6</f>
        <v>11.494252873563218</v>
      </c>
      <c r="K11" s="8">
        <f>'Protocole Inventaire'!K11/$B$6</f>
        <v>37.931034482758619</v>
      </c>
      <c r="L11" s="8">
        <f>'Protocole Inventaire'!L11/$B$6</f>
        <v>1.1494252873563218</v>
      </c>
      <c r="M11" s="8">
        <f>'Protocole Inventaire'!M11/$B$6</f>
        <v>5.7471264367816088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1.1494252873563218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1.1494252873563218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1.1494252873563218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25.287356321839081</v>
      </c>
      <c r="J12" s="8">
        <f>'Protocole Inventaire'!J12/$B$6</f>
        <v>9.1954022988505741</v>
      </c>
      <c r="K12" s="8">
        <f>'Protocole Inventaire'!K12/$B$6</f>
        <v>44.827586206896555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0</v>
      </c>
      <c r="E13" s="8">
        <f>'Protocole Inventaire'!E13/$B$6</f>
        <v>2.2988505747126435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14.942528735632184</v>
      </c>
      <c r="J13" s="8">
        <f>'Protocole Inventaire'!J13/$B$6</f>
        <v>21.839080459770116</v>
      </c>
      <c r="K13" s="8">
        <f>'Protocole Inventaire'!K13/$B$6</f>
        <v>37.931034482758619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1.1494252873563218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11.494252873563218</v>
      </c>
      <c r="J14" s="8">
        <f>'Protocole Inventaire'!J14/$B$6</f>
        <v>16.091954022988507</v>
      </c>
      <c r="K14" s="8">
        <f>'Protocole Inventaire'!K14/$B$6</f>
        <v>45.977011494252871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11.494252873563218</v>
      </c>
      <c r="J15" s="8">
        <f>'Protocole Inventaire'!J15/$B$6</f>
        <v>29.885057471264368</v>
      </c>
      <c r="K15" s="8">
        <f>'Protocole Inventaire'!K15/$B$6</f>
        <v>39.080459770114942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4.5977011494252871</v>
      </c>
      <c r="J16" s="8">
        <f>'Protocole Inventaire'!J16/$B$6</f>
        <v>28.735632183908045</v>
      </c>
      <c r="K16" s="8">
        <f>'Protocole Inventaire'!K16/$B$6</f>
        <v>9.1954022988505741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1.1494252873563218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3.4482758620689657</v>
      </c>
      <c r="J17" s="8">
        <f>'Protocole Inventaire'!J17/$B$6</f>
        <v>27.586206896551726</v>
      </c>
      <c r="K17" s="8">
        <f>'Protocole Inventaire'!K17/$B$6</f>
        <v>2.2988505747126435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1.1494252873563218</v>
      </c>
      <c r="J18" s="8">
        <f>'Protocole Inventaire'!J18/$B$6</f>
        <v>21.839080459770116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3.4482758620689657</v>
      </c>
      <c r="J19" s="8">
        <f>'Protocole Inventaire'!J19/$B$6</f>
        <v>10.344827586206897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2.2988505747126435</v>
      </c>
      <c r="J20" s="8">
        <f>'Protocole Inventaire'!J20/$B$6</f>
        <v>9.1954022988505741</v>
      </c>
      <c r="K20" s="8">
        <f>'Protocole Inventaire'!K20/$B$6</f>
        <v>1.1494252873563218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1.1494252873563218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1.1494252873563218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3.4482758620689657</v>
      </c>
      <c r="J22" s="8">
        <f>'Protocole Inventaire'!J22/$B$6</f>
        <v>5.7471264367816088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1.1494252873563218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1.1494252873563218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2.2988505747126435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0.35405749205956977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0.9082344361528093</v>
      </c>
      <c r="J10" s="8">
        <f>'Protocole Inventaire'!J10*($A10/200)^2*PI()</f>
        <v>0.1231504320207199</v>
      </c>
      <c r="K10" s="8">
        <f>'Protocole Inventaire'!K10*($A10/200)^2*PI()</f>
        <v>0.72350878812172947</v>
      </c>
      <c r="L10" s="8">
        <f>'Protocole Inventaire'!L10*($A10/200)^2*PI()</f>
        <v>0</v>
      </c>
      <c r="M10" s="8">
        <f>'Protocole Inventaire'!M10*($A10/200)^2*PI()</f>
        <v>0.50799553208546955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5.0893800988154644E-2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1.0178760197630927</v>
      </c>
      <c r="J11" s="8">
        <f>'Protocole Inventaire'!J11*($A11/200)^2*PI()</f>
        <v>0.25446900494077318</v>
      </c>
      <c r="K11" s="8">
        <f>'Protocole Inventaire'!K11*($A11/200)^2*PI()</f>
        <v>0.83974771630455169</v>
      </c>
      <c r="L11" s="8">
        <f>'Protocole Inventaire'!L11*($A11/200)^2*PI()</f>
        <v>2.5446900494077322E-2</v>
      </c>
      <c r="M11" s="8">
        <f>'Protocole Inventaire'!M11*($A11/200)^2*PI()</f>
        <v>0.12723450247038659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2.5446900494077322E-2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2.5446900494077322E-2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3.8013271108436497E-2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0.83629196438560294</v>
      </c>
      <c r="J12" s="8">
        <f>'Protocole Inventaire'!J12*($A12/200)^2*PI()</f>
        <v>0.30410616886749198</v>
      </c>
      <c r="K12" s="8">
        <f>'Protocole Inventaire'!K12*($A12/200)^2*PI()</f>
        <v>1.4825175732290232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</v>
      </c>
      <c r="E13" s="8">
        <f>'Protocole Inventaire'!E13*($A13/200)^2*PI()</f>
        <v>0.10618583169133503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0.69020790599367765</v>
      </c>
      <c r="J13" s="8">
        <f>'Protocole Inventaire'!J13*($A13/200)^2*PI()</f>
        <v>1.0087654010676828</v>
      </c>
      <c r="K13" s="8">
        <f>'Protocole Inventaire'!K13*($A13/200)^2*PI()</f>
        <v>1.7520662229070278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7.0685834705770348E-2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0.70685834705770334</v>
      </c>
      <c r="J14" s="8">
        <f>'Protocole Inventaire'!J14*($A14/200)^2*PI()</f>
        <v>0.98960168588078479</v>
      </c>
      <c r="K14" s="8">
        <f>'Protocole Inventaire'!K14*($A14/200)^2*PI()</f>
        <v>2.8274333882308134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0.90792027688745036</v>
      </c>
      <c r="J15" s="8">
        <f>'Protocole Inventaire'!J15*($A15/200)^2*PI()</f>
        <v>2.3605927199073711</v>
      </c>
      <c r="K15" s="8">
        <f>'Protocole Inventaire'!K15*($A15/200)^2*PI()</f>
        <v>3.0869289414173311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0.45364597917836613</v>
      </c>
      <c r="J16" s="8">
        <f>'Protocole Inventaire'!J16*($A16/200)^2*PI()</f>
        <v>2.8352873698647882</v>
      </c>
      <c r="K16" s="8">
        <f>'Protocole Inventaire'!K16*($A16/200)^2*PI()</f>
        <v>0.90729195835673226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0.13854423602330987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0.41563270806992952</v>
      </c>
      <c r="J17" s="8">
        <f>'Protocole Inventaire'!J17*($A17/200)^2*PI()</f>
        <v>3.3250616645594362</v>
      </c>
      <c r="K17" s="8">
        <f>'Protocole Inventaire'!K17*($A17/200)^2*PI()</f>
        <v>0.27708847204661974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0.16619025137490007</v>
      </c>
      <c r="J18" s="8">
        <f>'Protocole Inventaire'!J18*($A18/200)^2*PI()</f>
        <v>3.1576147761231015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0.58904862254808621</v>
      </c>
      <c r="J19" s="8">
        <f>'Protocole Inventaire'!J19*($A19/200)^2*PI()</f>
        <v>1.7671458676442586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0.45804420889339187</v>
      </c>
      <c r="J20" s="8">
        <f>'Protocole Inventaire'!J20*($A20/200)^2*PI()</f>
        <v>1.8321768355735675</v>
      </c>
      <c r="K20" s="8">
        <f>'Protocole Inventaire'!K20*($A20/200)^2*PI()</f>
        <v>0.22902210444669593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0.26420794216690158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0.26420794216690158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0.90572116202993735</v>
      </c>
      <c r="J22" s="8">
        <f>'Protocole Inventaire'!J22*($A22/200)^2*PI()</f>
        <v>1.5095352700498956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0.34211943997592853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0.38484510006474959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1.0562034501368882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0.58150880017947082</v>
      </c>
      <c r="D53">
        <f t="shared" ref="D53:S53" si="0">SUM(D9:D51)</f>
        <v>0</v>
      </c>
      <c r="E53">
        <f t="shared" si="0"/>
        <v>0.17687166639710539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9.4967204325365842</v>
      </c>
      <c r="J53">
        <f t="shared" si="0"/>
        <v>20.0738345786427</v>
      </c>
      <c r="K53">
        <f t="shared" si="0"/>
        <v>12.125605165060524</v>
      </c>
      <c r="L53">
        <f t="shared" si="0"/>
        <v>2.5446900494077322E-2</v>
      </c>
      <c r="M53">
        <f t="shared" si="0"/>
        <v>0.63523003455585614</v>
      </c>
      <c r="N53">
        <f t="shared" si="0"/>
        <v>0</v>
      </c>
      <c r="O53">
        <f t="shared" si="0"/>
        <v>0</v>
      </c>
      <c r="P53">
        <f t="shared" si="0"/>
        <v>2.5446900494077322E-2</v>
      </c>
      <c r="Q53">
        <f t="shared" si="0"/>
        <v>0</v>
      </c>
      <c r="R53">
        <f t="shared" si="0"/>
        <v>0</v>
      </c>
      <c r="S53">
        <f t="shared" si="0"/>
        <v>0.28965484266097891</v>
      </c>
      <c r="T53">
        <f>SUM(C53:S53)</f>
        <v>43.430319321021365</v>
      </c>
    </row>
    <row r="54" spans="1:20" x14ac:dyDescent="0.25">
      <c r="A54" t="s">
        <v>49</v>
      </c>
      <c r="B54" t="s">
        <v>30</v>
      </c>
      <c r="C54">
        <f>C53/$B$6</f>
        <v>0.66840091974651816</v>
      </c>
      <c r="D54">
        <f t="shared" ref="D54:S54" si="1">D53/$B$6</f>
        <v>0</v>
      </c>
      <c r="E54">
        <f t="shared" si="1"/>
        <v>0.20330076597368435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10.915770612111016</v>
      </c>
      <c r="J54">
        <f t="shared" si="1"/>
        <v>23.073373078899657</v>
      </c>
      <c r="K54">
        <f t="shared" si="1"/>
        <v>13.937477201218993</v>
      </c>
      <c r="L54">
        <f t="shared" si="1"/>
        <v>2.9249310912732553E-2</v>
      </c>
      <c r="M54">
        <f t="shared" si="1"/>
        <v>0.73014946500673117</v>
      </c>
      <c r="N54">
        <f t="shared" si="1"/>
        <v>0</v>
      </c>
      <c r="O54">
        <f t="shared" si="1"/>
        <v>0</v>
      </c>
      <c r="P54">
        <f t="shared" si="1"/>
        <v>2.9249310912732553E-2</v>
      </c>
      <c r="Q54">
        <f t="shared" si="1"/>
        <v>0</v>
      </c>
      <c r="R54">
        <f t="shared" si="1"/>
        <v>0</v>
      </c>
      <c r="S54">
        <f t="shared" si="1"/>
        <v>0.33293660075974585</v>
      </c>
      <c r="T54">
        <f>SUM(C54:S54)</f>
        <v>49.919907265541816</v>
      </c>
    </row>
    <row r="55" spans="1:20" x14ac:dyDescent="0.25">
      <c r="A55" t="s">
        <v>49</v>
      </c>
      <c r="B55" t="s">
        <v>50</v>
      </c>
      <c r="C55">
        <f>C54/$T54</f>
        <v>1.3389466374427639E-2</v>
      </c>
      <c r="D55">
        <f t="shared" ref="D55:S55" si="2">D54/$T54</f>
        <v>0</v>
      </c>
      <c r="E55">
        <f t="shared" si="2"/>
        <v>4.07253893506362E-3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0.21866568289171961</v>
      </c>
      <c r="J55">
        <f t="shared" si="2"/>
        <v>0.46220785139211384</v>
      </c>
      <c r="K55">
        <f t="shared" si="2"/>
        <v>0.27919677669032061</v>
      </c>
      <c r="L55">
        <f t="shared" si="2"/>
        <v>5.8592478461838929E-4</v>
      </c>
      <c r="M55">
        <f t="shared" si="2"/>
        <v>1.4626418697510902E-2</v>
      </c>
      <c r="N55">
        <f t="shared" si="2"/>
        <v>0</v>
      </c>
      <c r="O55">
        <f t="shared" si="2"/>
        <v>0</v>
      </c>
      <c r="P55">
        <f t="shared" si="2"/>
        <v>5.8592478461838929E-4</v>
      </c>
      <c r="Q55">
        <f t="shared" si="2"/>
        <v>0</v>
      </c>
      <c r="R55">
        <f t="shared" si="2"/>
        <v>0</v>
      </c>
      <c r="S55">
        <f t="shared" si="2"/>
        <v>6.6694154496068506E-3</v>
      </c>
      <c r="T55">
        <f>SUM(C55:S55)</f>
        <v>0.99999999999999989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2.76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7.08</v>
      </c>
      <c r="J10" s="8">
        <f>'Protocole Inventaire'!J10*$B10</f>
        <v>0.96</v>
      </c>
      <c r="K10" s="8">
        <f>'Protocole Inventaire'!K10*$B10</f>
        <v>5.64</v>
      </c>
      <c r="L10" s="8">
        <f>'Protocole Inventaire'!L10*$B10</f>
        <v>0</v>
      </c>
      <c r="M10" s="8">
        <f>'Protocole Inventaire'!M10*$B10</f>
        <v>3.96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0.36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7.1999999999999993</v>
      </c>
      <c r="J11" s="8">
        <f>'Protocole Inventaire'!J11*$B11</f>
        <v>1.7999999999999998</v>
      </c>
      <c r="K11" s="8">
        <f>'Protocole Inventaire'!K11*$B11</f>
        <v>5.9399999999999995</v>
      </c>
      <c r="L11" s="8">
        <f>'Protocole Inventaire'!L11*$B11</f>
        <v>0.18</v>
      </c>
      <c r="M11" s="8">
        <f>'Protocole Inventaire'!M11*$B11</f>
        <v>0.89999999999999991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0.18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0.18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0.28999999999999998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6.38</v>
      </c>
      <c r="J12" s="8">
        <f>'Protocole Inventaire'!J12*$B12</f>
        <v>2.3199999999999998</v>
      </c>
      <c r="K12" s="8">
        <f>'Protocole Inventaire'!K12*$B12</f>
        <v>11.309999999999999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0</v>
      </c>
      <c r="E13" s="8">
        <f>'Protocole Inventaire'!E13*$B13</f>
        <v>0.92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5.98</v>
      </c>
      <c r="J13" s="8">
        <f>'Protocole Inventaire'!J13*$B13</f>
        <v>8.74</v>
      </c>
      <c r="K13" s="8">
        <f>'Protocole Inventaire'!K13*$B13</f>
        <v>15.180000000000001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0.67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6.7</v>
      </c>
      <c r="J14" s="8">
        <f>'Protocole Inventaire'!J14*$B14</f>
        <v>9.3800000000000008</v>
      </c>
      <c r="K14" s="8">
        <f>'Protocole Inventaire'!K14*$B14</f>
        <v>26.8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9.2000000000000011</v>
      </c>
      <c r="J15" s="8">
        <f>'Protocole Inventaire'!J15*$B15</f>
        <v>23.92</v>
      </c>
      <c r="K15" s="8">
        <f>'Protocole Inventaire'!K15*$B15</f>
        <v>31.28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4.84</v>
      </c>
      <c r="J16" s="8">
        <f>'Protocole Inventaire'!J16*$B16</f>
        <v>30.25</v>
      </c>
      <c r="K16" s="8">
        <f>'Protocole Inventaire'!K16*$B16</f>
        <v>9.68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1.56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4.68</v>
      </c>
      <c r="J17" s="8">
        <f>'Protocole Inventaire'!J17*$B17</f>
        <v>37.44</v>
      </c>
      <c r="K17" s="8">
        <f>'Protocole Inventaire'!K17*$B17</f>
        <v>3.12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1.93</v>
      </c>
      <c r="J18" s="8">
        <f>'Protocole Inventaire'!J18*$B18</f>
        <v>36.67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7.0500000000000007</v>
      </c>
      <c r="J19" s="8">
        <f>'Protocole Inventaire'!J19*$B19</f>
        <v>21.150000000000002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5.58</v>
      </c>
      <c r="J20" s="8">
        <f>'Protocole Inventaire'!J20*$B20</f>
        <v>22.32</v>
      </c>
      <c r="K20" s="8">
        <f>'Protocole Inventaire'!K20*$B20</f>
        <v>2.79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3.27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3.27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11.399999999999999</v>
      </c>
      <c r="J22" s="8">
        <f>'Protocole Inventaire'!J22*$B22</f>
        <v>19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4.37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4.99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14.12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4.97</v>
      </c>
      <c r="D53">
        <f t="shared" ref="D53:S53" si="0">SUM(D9:D51)</f>
        <v>0</v>
      </c>
      <c r="E53">
        <f t="shared" si="0"/>
        <v>1.59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97.13000000000001</v>
      </c>
      <c r="J53">
        <f t="shared" si="0"/>
        <v>221.59000000000003</v>
      </c>
      <c r="K53">
        <f t="shared" si="0"/>
        <v>111.74000000000002</v>
      </c>
      <c r="L53">
        <f t="shared" si="0"/>
        <v>0.18</v>
      </c>
      <c r="M53">
        <f t="shared" si="0"/>
        <v>4.8599999999999994</v>
      </c>
      <c r="N53">
        <f t="shared" si="0"/>
        <v>0</v>
      </c>
      <c r="O53">
        <f t="shared" si="0"/>
        <v>0</v>
      </c>
      <c r="P53">
        <f t="shared" si="0"/>
        <v>0.18</v>
      </c>
      <c r="Q53">
        <f t="shared" si="0"/>
        <v>0</v>
      </c>
      <c r="R53">
        <f t="shared" si="0"/>
        <v>0</v>
      </c>
      <c r="S53">
        <f t="shared" si="0"/>
        <v>3.45</v>
      </c>
      <c r="T53">
        <f>SUM(C53:S53)</f>
        <v>445.69000000000005</v>
      </c>
    </row>
    <row r="54" spans="1:20" x14ac:dyDescent="0.25">
      <c r="A54" t="s">
        <v>53</v>
      </c>
      <c r="B54" t="s">
        <v>30</v>
      </c>
      <c r="C54">
        <f>C53/$B$6</f>
        <v>5.7126436781609193</v>
      </c>
      <c r="D54">
        <f t="shared" ref="D54:S54" si="1">D53/$B$6</f>
        <v>0</v>
      </c>
      <c r="E54">
        <f t="shared" si="1"/>
        <v>1.8275862068965518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111.64367816091955</v>
      </c>
      <c r="J54">
        <f t="shared" si="1"/>
        <v>254.70114942528738</v>
      </c>
      <c r="K54">
        <f t="shared" si="1"/>
        <v>128.43678160919544</v>
      </c>
      <c r="L54">
        <f t="shared" si="1"/>
        <v>0.20689655172413793</v>
      </c>
      <c r="M54">
        <f t="shared" si="1"/>
        <v>5.5862068965517233</v>
      </c>
      <c r="N54">
        <f t="shared" si="1"/>
        <v>0</v>
      </c>
      <c r="O54">
        <f t="shared" si="1"/>
        <v>0</v>
      </c>
      <c r="P54">
        <f t="shared" si="1"/>
        <v>0.20689655172413793</v>
      </c>
      <c r="Q54">
        <f t="shared" si="1"/>
        <v>0</v>
      </c>
      <c r="R54">
        <f t="shared" si="1"/>
        <v>0</v>
      </c>
      <c r="S54">
        <f t="shared" si="1"/>
        <v>3.9655172413793105</v>
      </c>
      <c r="T54">
        <f>SUM(C54:S54)</f>
        <v>512.28735632183918</v>
      </c>
    </row>
    <row r="55" spans="1:20" x14ac:dyDescent="0.25">
      <c r="A55" t="s">
        <v>53</v>
      </c>
      <c r="B55" t="s">
        <v>50</v>
      </c>
      <c r="C55">
        <f>C54/$T54</f>
        <v>1.1151248625726399E-2</v>
      </c>
      <c r="D55">
        <f t="shared" ref="D55:S55" si="2">D54/$T54</f>
        <v>0</v>
      </c>
      <c r="E55">
        <f t="shared" si="2"/>
        <v>3.5675020754335966E-3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0.21793174628104733</v>
      </c>
      <c r="J55">
        <f t="shared" si="2"/>
        <v>0.49718414144360423</v>
      </c>
      <c r="K55">
        <f t="shared" si="2"/>
        <v>0.25071237855908818</v>
      </c>
      <c r="L55">
        <f t="shared" si="2"/>
        <v>4.0386815948304866E-4</v>
      </c>
      <c r="M55">
        <f t="shared" si="2"/>
        <v>1.0904440306042313E-2</v>
      </c>
      <c r="N55">
        <f t="shared" si="2"/>
        <v>0</v>
      </c>
      <c r="O55">
        <f t="shared" si="2"/>
        <v>0</v>
      </c>
      <c r="P55">
        <f t="shared" si="2"/>
        <v>4.0386815948304866E-4</v>
      </c>
      <c r="Q55">
        <f t="shared" si="2"/>
        <v>0</v>
      </c>
      <c r="R55">
        <f t="shared" si="2"/>
        <v>0</v>
      </c>
      <c r="S55">
        <f t="shared" si="2"/>
        <v>7.7408063900917664E-3</v>
      </c>
      <c r="T55">
        <f>SUM(C55:S55)</f>
        <v>0.99999999999999989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2025-02-13T14:30:48Z</dcterms:modified>
</cp:coreProperties>
</file>